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1\gprc$\2020\FINANZAS\PROCESAMIENTO DE INFORMACIÓN\21. DATOS ABIERTOS\2019-III\"/>
    </mc:Choice>
  </mc:AlternateContent>
  <bookViews>
    <workbookView xWindow="0" yWindow="0" windowWidth="28770" windowHeight="11160" tabRatio="871"/>
  </bookViews>
  <sheets>
    <sheet name="Dataset" sheetId="103" r:id="rId1"/>
    <sheet name="Diccionario" sheetId="104" r:id="rId2"/>
    <sheet name="Corcho61" sheetId="56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\0" localSheetId="0">[1]M.P.!#REF!</definedName>
    <definedName name="\0">[1]M.P.!#REF!</definedName>
    <definedName name="\a" localSheetId="0">[2]VOLORIGEN!#REF!</definedName>
    <definedName name="\a">[2]VOLORIGEN!#REF!</definedName>
    <definedName name="\b" localSheetId="0">[2]VOLORIGEN!#REF!</definedName>
    <definedName name="\b">[2]VOLORIGEN!#REF!</definedName>
    <definedName name="\c">#N/A</definedName>
    <definedName name="\d" localSheetId="0">#REF!</definedName>
    <definedName name="\d">#REF!</definedName>
    <definedName name="\e">#N/A</definedName>
    <definedName name="\f" localSheetId="0">#REF!</definedName>
    <definedName name="\f">#REF!</definedName>
    <definedName name="\g">#N/A</definedName>
    <definedName name="\GABY2" localSheetId="0">#REF!</definedName>
    <definedName name="\GABY2">#REF!</definedName>
    <definedName name="\h">#N/A</definedName>
    <definedName name="\i" localSheetId="0">#REF!</definedName>
    <definedName name="\i">#REF!</definedName>
    <definedName name="\j" localSheetId="0">[1]M.P.!#REF!</definedName>
    <definedName name="\j">[1]M.P.!#REF!</definedName>
    <definedName name="\k">#N/A</definedName>
    <definedName name="\l" localSheetId="0">#REF!</definedName>
    <definedName name="\l">#REF!</definedName>
    <definedName name="\m">#N/A</definedName>
    <definedName name="\n" localSheetId="0">#REF!</definedName>
    <definedName name="\n">#REF!</definedName>
    <definedName name="\o">#N/A</definedName>
    <definedName name="\p">#N/A</definedName>
    <definedName name="\PPTO96" localSheetId="0">#REF!</definedName>
    <definedName name="\PPTO96">#REF!</definedName>
    <definedName name="\r">#N/A</definedName>
    <definedName name="\RE1996" localSheetId="0">#REF!</definedName>
    <definedName name="\RE1996">#REF!</definedName>
    <definedName name="\RE1997" localSheetId="0">#REF!</definedName>
    <definedName name="\RE1997">#REF!</definedName>
    <definedName name="\t">#N/A</definedName>
    <definedName name="\v">#N/A</definedName>
    <definedName name="\w" localSheetId="0">#REF!</definedName>
    <definedName name="\w">#REF!</definedName>
    <definedName name="\WALTER2" localSheetId="0">#REF!</definedName>
    <definedName name="\WALTER2">#REF!</definedName>
    <definedName name="\YOLA2" localSheetId="0">#REF!</definedName>
    <definedName name="\YOLA2">#REF!</definedName>
    <definedName name="\z" localSheetId="0">#REF!</definedName>
    <definedName name="\z">#REF!</definedName>
    <definedName name="______tc1">[3]Bal!$L$2</definedName>
    <definedName name="______tc2">[3]Bal!$M$2</definedName>
    <definedName name="______tc3">[3]Bal!$N$2</definedName>
    <definedName name="______tc4">[3]Bal!$O$2</definedName>
    <definedName name="_____TC04">[3]Bal!$P$2</definedName>
    <definedName name="_____tc1">[3]Bal!$L$2</definedName>
    <definedName name="_____tc2">[3]Bal!$M$2</definedName>
    <definedName name="_____tc3">[3]Bal!$N$2</definedName>
    <definedName name="_____tc4">[3]Bal!$O$2</definedName>
    <definedName name="____TC04">[3]Bal!$P$2</definedName>
    <definedName name="____tc1">[3]Bal!$L$2</definedName>
    <definedName name="____tc2">[3]Bal!$M$2</definedName>
    <definedName name="____tc3">[3]Bal!$N$2</definedName>
    <definedName name="____tc4">[3]Bal!$O$2</definedName>
    <definedName name="___TC04">[3]Bal!$P$2</definedName>
    <definedName name="___tc1">[3]Bal!$L$2</definedName>
    <definedName name="___tc2">[3]Bal!$M$2</definedName>
    <definedName name="___tc3">[3]Bal!$N$2</definedName>
    <definedName name="___tc4">[3]Bal!$O$2</definedName>
    <definedName name="__AGO98" localSheetId="0">#REF!</definedName>
    <definedName name="__AGO98">#REF!</definedName>
    <definedName name="__alv1" localSheetId="0">#REF!</definedName>
    <definedName name="__alv1">#REF!</definedName>
    <definedName name="__alv2" localSheetId="0">#REF!</definedName>
    <definedName name="__alv2">#REF!</definedName>
    <definedName name="__ANA1" localSheetId="0">#REF!</definedName>
    <definedName name="__ANA1">#REF!</definedName>
    <definedName name="__ANA10" localSheetId="0">#REF!</definedName>
    <definedName name="__ANA10">#REF!</definedName>
    <definedName name="__ANA11" localSheetId="0">#REF!</definedName>
    <definedName name="__ANA11">#REF!</definedName>
    <definedName name="__ANA12" localSheetId="0">#REF!</definedName>
    <definedName name="__ANA12">#REF!</definedName>
    <definedName name="__ANA2" localSheetId="0">#REF!</definedName>
    <definedName name="__ANA2">#REF!</definedName>
    <definedName name="__ANA3" localSheetId="0">#REF!</definedName>
    <definedName name="__ANA3">#REF!</definedName>
    <definedName name="__ANA4" localSheetId="0">#REF!</definedName>
    <definedName name="__ANA4">#REF!</definedName>
    <definedName name="__ANA5" localSheetId="0">#REF!</definedName>
    <definedName name="__ANA5">#REF!</definedName>
    <definedName name="__ANA6" localSheetId="0">#REF!</definedName>
    <definedName name="__ANA6">#REF!</definedName>
    <definedName name="__ANA7" localSheetId="0">#REF!</definedName>
    <definedName name="__ANA7">#REF!</definedName>
    <definedName name="__ANA8" localSheetId="0">#REF!</definedName>
    <definedName name="__ANA8">#REF!</definedName>
    <definedName name="__ANA9" localSheetId="0">#REF!</definedName>
    <definedName name="__ANA9">#REF!</definedName>
    <definedName name="__cif5" localSheetId="0">#REF!,#REF!,#REF!,#REF!</definedName>
    <definedName name="__cif5">#REF!,#REF!,#REF!,#REF!</definedName>
    <definedName name="__DAT1" localSheetId="0">#REF!</definedName>
    <definedName name="__DAT1">#REF!</definedName>
    <definedName name="__DAT10" localSheetId="0">[4]cuentas!#REF!</definedName>
    <definedName name="__DAT10">[4]cuentas!#REF!</definedName>
    <definedName name="__DAT11" localSheetId="0">[4]cuentas!#REF!</definedName>
    <definedName name="__DAT11">[4]cuentas!#REF!</definedName>
    <definedName name="__DAT12" localSheetId="0">[4]cuentas!#REF!</definedName>
    <definedName name="__DAT12">[4]cuentas!#REF!</definedName>
    <definedName name="__DAT13" localSheetId="0">[4]cuentas!#REF!</definedName>
    <definedName name="__DAT13">[4]cuentas!#REF!</definedName>
    <definedName name="__DAT14" localSheetId="0">#REF!</definedName>
    <definedName name="__DAT14">#REF!</definedName>
    <definedName name="__DAT15" localSheetId="0">#REF!</definedName>
    <definedName name="__DAT15">#REF!</definedName>
    <definedName name="__DAT16" localSheetId="0">[4]cuentas!#REF!</definedName>
    <definedName name="__DAT16">[4]cuentas!#REF!</definedName>
    <definedName name="__DAT17" localSheetId="0">#REF!</definedName>
    <definedName name="__DAT17">#REF!</definedName>
    <definedName name="__DAT18" localSheetId="0">#REF!</definedName>
    <definedName name="__DAT18">#REF!</definedName>
    <definedName name="__DAT19" localSheetId="0">[4]cuentas!#REF!</definedName>
    <definedName name="__DAT19">[4]cuentas!#REF!</definedName>
    <definedName name="__DAT2" localSheetId="0">#REF!</definedName>
    <definedName name="__DAT2">#REF!</definedName>
    <definedName name="__DAT20" localSheetId="0">#REF!</definedName>
    <definedName name="__DAT20">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[5]PUENTE!#REF!</definedName>
    <definedName name="__DAT7">[5]PUENTE!#REF!</definedName>
    <definedName name="__DAT8" localSheetId="0">[4]cuentas!#REF!</definedName>
    <definedName name="__DAT8">[4]cuentas!#REF!</definedName>
    <definedName name="__DAT9" localSheetId="0">[4]cuentas!#REF!</definedName>
    <definedName name="__DAT9">[4]cuentas!#REF!</definedName>
    <definedName name="__DES10">#N/A</definedName>
    <definedName name="__F" localSheetId="0">#REF!</definedName>
    <definedName name="__F">#REF!</definedName>
    <definedName name="__gto1" localSheetId="0">#REF!</definedName>
    <definedName name="__gto1">#REF!</definedName>
    <definedName name="__gto2" localSheetId="0">#REF!</definedName>
    <definedName name="__gto2">#REF!</definedName>
    <definedName name="__ME97" localSheetId="0">#REF!</definedName>
    <definedName name="__ME97">#REF!</definedName>
    <definedName name="__NC1" localSheetId="0">#REF!</definedName>
    <definedName name="__NC1">#REF!</definedName>
    <definedName name="__NC2" localSheetId="0">#REF!</definedName>
    <definedName name="__NC2">#REF!</definedName>
    <definedName name="__NC3" localSheetId="0">#REF!</definedName>
    <definedName name="__NC3">#REF!</definedName>
    <definedName name="__NC4" localSheetId="0">#REF!</definedName>
    <definedName name="__NC4">#REF!</definedName>
    <definedName name="__NC5" localSheetId="0">#REF!</definedName>
    <definedName name="__NC5">#REF!</definedName>
    <definedName name="__NC6" localSheetId="0">#REF!</definedName>
    <definedName name="__NC6">#REF!</definedName>
    <definedName name="__nu2" localSheetId="0">#REF!</definedName>
    <definedName name="__nu2">#REF!</definedName>
    <definedName name="__nu3" localSheetId="0">#REF!</definedName>
    <definedName name="__nu3">#REF!</definedName>
    <definedName name="__nu4" localSheetId="0">#REF!</definedName>
    <definedName name="__nu4">#REF!</definedName>
    <definedName name="__nu5" localSheetId="0">#REF!</definedName>
    <definedName name="__nu5">#REF!</definedName>
    <definedName name="__nu6" localSheetId="0">#REF!</definedName>
    <definedName name="__nu6">#REF!</definedName>
    <definedName name="__nu7" localSheetId="0">#REF!</definedName>
    <definedName name="__nu7">#REF!</definedName>
    <definedName name="__nu8" localSheetId="0">#REF!</definedName>
    <definedName name="__nu8">#REF!</definedName>
    <definedName name="__NVO1" localSheetId="0">#REF!</definedName>
    <definedName name="__NVO1">#REF!</definedName>
    <definedName name="__NVO2" localSheetId="0">#REF!</definedName>
    <definedName name="__NVO2">#REF!</definedName>
    <definedName name="__NVO3" localSheetId="0">#REF!</definedName>
    <definedName name="__NVO3">#REF!</definedName>
    <definedName name="__NVO4" localSheetId="0">#REF!</definedName>
    <definedName name="__NVO4">#REF!</definedName>
    <definedName name="__R">#N/A</definedName>
    <definedName name="__R1_" localSheetId="0">#REF!</definedName>
    <definedName name="__R1_">#REF!</definedName>
    <definedName name="__R10_">#N/A</definedName>
    <definedName name="__R2_" localSheetId="0">#REF!</definedName>
    <definedName name="__R2_">#REF!</definedName>
    <definedName name="__R3_">#N/A</definedName>
    <definedName name="__R4_" localSheetId="0">#REF!</definedName>
    <definedName name="__R4_">#REF!</definedName>
    <definedName name="__R5_" localSheetId="0">#REF!</definedName>
    <definedName name="__R5_">#REF!</definedName>
    <definedName name="__R6_" localSheetId="0">#REF!</definedName>
    <definedName name="__R6_">#REF!</definedName>
    <definedName name="__R7_" localSheetId="0">#REF!</definedName>
    <definedName name="__R7_">#REF!</definedName>
    <definedName name="__R8_">#N/A</definedName>
    <definedName name="__R9_">#N/A</definedName>
    <definedName name="__RE1991" localSheetId="0">#REF!</definedName>
    <definedName name="__RE1991">#REF!</definedName>
    <definedName name="__RE1992" localSheetId="0">#REF!</definedName>
    <definedName name="__RE1992">#REF!</definedName>
    <definedName name="__res1" localSheetId="0">#REF!</definedName>
    <definedName name="__res1">#REF!</definedName>
    <definedName name="__RES199" localSheetId="0">#REF!</definedName>
    <definedName name="__RES199">#REF!</definedName>
    <definedName name="__RES2" localSheetId="0">#REF!</definedName>
    <definedName name="__RES2">#REF!</definedName>
    <definedName name="__RES299" localSheetId="0">#REF!</definedName>
    <definedName name="__RES299">#REF!</definedName>
    <definedName name="__RES3" localSheetId="0">#REF!</definedName>
    <definedName name="__RES3">#REF!</definedName>
    <definedName name="__RES399" localSheetId="0">#REF!</definedName>
    <definedName name="__RES399">#REF!</definedName>
    <definedName name="__RES4" localSheetId="0">#REF!</definedName>
    <definedName name="__RES4">#REF!</definedName>
    <definedName name="__RES499" localSheetId="0">#REF!</definedName>
    <definedName name="__RES499">#REF!</definedName>
    <definedName name="__RES5" localSheetId="0">#REF!</definedName>
    <definedName name="__RES5">#REF!</definedName>
    <definedName name="__RES599" localSheetId="0">#REF!</definedName>
    <definedName name="__RES599">#REF!</definedName>
    <definedName name="__RES6" localSheetId="0">#REF!</definedName>
    <definedName name="__RES6">#REF!</definedName>
    <definedName name="__RES699" localSheetId="0">#REF!</definedName>
    <definedName name="__RES699">#REF!</definedName>
    <definedName name="__sec2" localSheetId="0">#REF!</definedName>
    <definedName name="__sec2">#REF!</definedName>
    <definedName name="__SEP98" localSheetId="0">#REF!</definedName>
    <definedName name="__SEP98">#REF!</definedName>
    <definedName name="__TC04">[3]Bal!$P$2</definedName>
    <definedName name="__tc1">[3]Bal!$L$2</definedName>
    <definedName name="__tc2">[3]Bal!$M$2</definedName>
    <definedName name="__tc3">[3]Bal!$N$2</definedName>
    <definedName name="__tc4">[3]Bal!$O$2</definedName>
    <definedName name="__td2" localSheetId="0">#REF!,#REF!,#REF!,#REF!</definedName>
    <definedName name="__td2">#REF!,#REF!,#REF!,#REF!</definedName>
    <definedName name="__tel1" localSheetId="0">#REF!</definedName>
    <definedName name="__tel1">#REF!</definedName>
    <definedName name="__tel2" localSheetId="0">#REF!</definedName>
    <definedName name="__tel2">#REF!</definedName>
    <definedName name="__tmx1" localSheetId="0">#REF!</definedName>
    <definedName name="__tmx1">#REF!</definedName>
    <definedName name="__tmx2" localSheetId="0">#REF!</definedName>
    <definedName name="__tmx2">#REF!</definedName>
    <definedName name="__tp2" localSheetId="0">#REF!,#REF!,#REF!,#REF!</definedName>
    <definedName name="__tp2">#REF!,#REF!,#REF!,#REF!</definedName>
    <definedName name="__TXT1" localSheetId="0">#REF!</definedName>
    <definedName name="__TXT1">#REF!</definedName>
    <definedName name="__TXT2" localSheetId="0">#REF!</definedName>
    <definedName name="__TXT2">#REF!</definedName>
    <definedName name="__un2" localSheetId="0">#REF!</definedName>
    <definedName name="__un2">#REF!</definedName>
    <definedName name="__VAR10">#N/A</definedName>
    <definedName name="__VAR92">#N/A</definedName>
    <definedName name="__wa1" localSheetId="0">#REF!,#REF!,#REF!,#REF!</definedName>
    <definedName name="__wa1">#REF!,#REF!,#REF!,#REF!</definedName>
    <definedName name="__wa2" localSheetId="0">#REF!,#REF!,#REF!,#REF!</definedName>
    <definedName name="__wa2">#REF!,#REF!,#REF!,#REF!</definedName>
    <definedName name="__wa3" localSheetId="0">#REF!</definedName>
    <definedName name="__wa3">#REF!</definedName>
    <definedName name="__wa4" localSheetId="0">#REF!,#REF!,#REF!,#REF!</definedName>
    <definedName name="__wa4">#REF!,#REF!,#REF!,#REF!</definedName>
    <definedName name="__wa5" localSheetId="0">#REF!,#REF!,#REF!,#REF!</definedName>
    <definedName name="__wa5">#REF!,#REF!,#REF!,#REF!</definedName>
    <definedName name="__woa1" localSheetId="0">#REF!</definedName>
    <definedName name="__woa1">#REF!</definedName>
    <definedName name="__woa2" localSheetId="0">#REF!,#REF!,#REF!,#REF!</definedName>
    <definedName name="__woa2">#REF!,#REF!,#REF!,#REF!</definedName>
    <definedName name="_00Q1">[6]Deflactor!$C$11</definedName>
    <definedName name="_00Q2">[6]Deflactor!$C$12</definedName>
    <definedName name="_00Q3">[6]Deflactor!$C$13</definedName>
    <definedName name="_00Q4">[6]Deflactor!$C$14</definedName>
    <definedName name="_01Q1">[6]Deflactor!$C$15</definedName>
    <definedName name="_01Q2">[6]Deflactor!$C$16</definedName>
    <definedName name="_01Q3">[6]Deflactor!$C$17</definedName>
    <definedName name="_01Q4">[6]Deflactor!$C$18</definedName>
    <definedName name="_02Q1">[6]Deflactor!$C$19</definedName>
    <definedName name="_02Q2">[6]Deflactor!$C$20</definedName>
    <definedName name="_02Q3">[6]Deflactor!$C$21</definedName>
    <definedName name="_02Q4">[6]Deflactor!$C$22</definedName>
    <definedName name="_03Q1">[6]Deflactor!$C$23</definedName>
    <definedName name="_03Q2">[6]Deflactor!$C$24</definedName>
    <definedName name="_03Q3">[6]Deflactor!$C$25</definedName>
    <definedName name="_03Q4">[6]Deflactor!$C$26</definedName>
    <definedName name="_04Q1">[6]Deflactor!$C$27</definedName>
    <definedName name="_04Q2">[6]Deflactor!$C$28</definedName>
    <definedName name="_1" localSheetId="0">[7]RELCIAS2!#REF!</definedName>
    <definedName name="_1">[7]RELCIAS2!#REF!</definedName>
    <definedName name="_98Q1">[6]Deflactor!$C$3</definedName>
    <definedName name="_98Q2">[6]Deflactor!$C$4</definedName>
    <definedName name="_98Q3">[6]Deflactor!$C$5</definedName>
    <definedName name="_98Q4">[6]Deflactor!$C$6</definedName>
    <definedName name="_99Q1">[6]Deflactor!$C$7</definedName>
    <definedName name="_99Q2">[6]Deflactor!$C$8</definedName>
    <definedName name="_99Q3">[6]Deflactor!$C$9</definedName>
    <definedName name="_99Q4">[6]Deflactor!$C$10</definedName>
    <definedName name="_A">#N/A</definedName>
    <definedName name="_AGO98" localSheetId="0">#REF!</definedName>
    <definedName name="_AGO98">#REF!</definedName>
    <definedName name="_alv1" localSheetId="0">#REF!</definedName>
    <definedName name="_alv1">#REF!</definedName>
    <definedName name="_alv2" localSheetId="0">#REF!</definedName>
    <definedName name="_alv2">#REF!</definedName>
    <definedName name="_ANA1" localSheetId="0">#REF!</definedName>
    <definedName name="_ANA1">#REF!</definedName>
    <definedName name="_ANA10" localSheetId="0">#REF!</definedName>
    <definedName name="_ANA10">#REF!</definedName>
    <definedName name="_ANA11" localSheetId="0">#REF!</definedName>
    <definedName name="_ANA11">#REF!</definedName>
    <definedName name="_ANA12" localSheetId="0">#REF!</definedName>
    <definedName name="_ANA12">#REF!</definedName>
    <definedName name="_ANA2" localSheetId="0">#REF!</definedName>
    <definedName name="_ANA2">#REF!</definedName>
    <definedName name="_ANA3" localSheetId="0">#REF!</definedName>
    <definedName name="_ANA3">#REF!</definedName>
    <definedName name="_ANA4" localSheetId="0">#REF!</definedName>
    <definedName name="_ANA4">#REF!</definedName>
    <definedName name="_ANA5" localSheetId="0">#REF!</definedName>
    <definedName name="_ANA5">#REF!</definedName>
    <definedName name="_ANA6" localSheetId="0">#REF!</definedName>
    <definedName name="_ANA6">#REF!</definedName>
    <definedName name="_ANA7" localSheetId="0">#REF!</definedName>
    <definedName name="_ANA7">#REF!</definedName>
    <definedName name="_ANA8" localSheetId="0">#REF!</definedName>
    <definedName name="_ANA8">#REF!</definedName>
    <definedName name="_ANA9" localSheetId="0">#REF!</definedName>
    <definedName name="_ANA9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if5" localSheetId="0">#REF!,#REF!,#REF!,#REF!</definedName>
    <definedName name="_cif5">#REF!,#REF!,#REF!,#REF!</definedName>
    <definedName name="_DAT1" localSheetId="0">#REF!</definedName>
    <definedName name="_DAT1">#REF!</definedName>
    <definedName name="_DAT10" localSheetId="0">[4]cuentas!#REF!</definedName>
    <definedName name="_DAT10">[4]cuentas!#REF!</definedName>
    <definedName name="_DAT11" localSheetId="0">[4]cuentas!#REF!</definedName>
    <definedName name="_DAT11">[4]cuentas!#REF!</definedName>
    <definedName name="_DAT12" localSheetId="0">[4]cuentas!#REF!</definedName>
    <definedName name="_DAT12">[4]cuentas!#REF!</definedName>
    <definedName name="_DAT13" localSheetId="0">[4]cuentas!#REF!</definedName>
    <definedName name="_DAT13">[4]cuentas!#REF!</definedName>
    <definedName name="_DAT14" localSheetId="0">#REF!</definedName>
    <definedName name="_DAT14">#REF!</definedName>
    <definedName name="_DAT15" localSheetId="0">#REF!</definedName>
    <definedName name="_DAT15">#REF!</definedName>
    <definedName name="_DAT16" localSheetId="0">[4]cuentas!#REF!</definedName>
    <definedName name="_DAT16">[4]cuentas!#REF!</definedName>
    <definedName name="_DAT17" localSheetId="0">#REF!</definedName>
    <definedName name="_DAT17">#REF!</definedName>
    <definedName name="_DAT18" localSheetId="0">#REF!</definedName>
    <definedName name="_DAT18">#REF!</definedName>
    <definedName name="_DAT19" localSheetId="0">[4]cuentas!#REF!</definedName>
    <definedName name="_DAT19">[4]cuentas!#REF!</definedName>
    <definedName name="_DAT2" localSheetId="0">#REF!</definedName>
    <definedName name="_DAT2">#REF!</definedName>
    <definedName name="_DAT20" localSheetId="0">#REF!</definedName>
    <definedName name="_DAT20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[5]PUENTE!#REF!</definedName>
    <definedName name="_DAT7">[5]PUENTE!#REF!</definedName>
    <definedName name="_DAT8" localSheetId="0">[4]cuentas!#REF!</definedName>
    <definedName name="_DAT8">[4]cuentas!#REF!</definedName>
    <definedName name="_DAT9" localSheetId="0">[4]cuentas!#REF!</definedName>
    <definedName name="_DAT9">[4]cuentas!#REF!</definedName>
    <definedName name="_DES10">#N/A</definedName>
    <definedName name="_F" localSheetId="0">#REF!</definedName>
    <definedName name="_F">#REF!</definedName>
    <definedName name="_Fill" localSheetId="0" hidden="1">#REF!</definedName>
    <definedName name="_Fill" hidden="1">#REF!</definedName>
    <definedName name="_xlnm._FilterDatabase" localSheetId="0" hidden="1">Dataset!$B$4:$E$1487</definedName>
    <definedName name="_ftn1" localSheetId="0">#REF!</definedName>
    <definedName name="_ftn1">#REF!</definedName>
    <definedName name="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gto1" localSheetId="0">#REF!</definedName>
    <definedName name="_gto1">#REF!</definedName>
    <definedName name="_gto2" localSheetId="0">#REF!</definedName>
    <definedName name="_gto2">#REF!</definedName>
    <definedName name="_H">#N/A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97" localSheetId="0">#REF!</definedName>
    <definedName name="_ME97">#REF!</definedName>
    <definedName name="_mes10">'[8]0'!$D$1</definedName>
    <definedName name="_mes11">'[8]0'!$C$2</definedName>
    <definedName name="_mes12">'[8]0'!$B$8:$J$23</definedName>
    <definedName name="_NC1" localSheetId="0">#REF!</definedName>
    <definedName name="_NC1">#REF!</definedName>
    <definedName name="_NC2" localSheetId="0">#REF!</definedName>
    <definedName name="_NC2">#REF!</definedName>
    <definedName name="_NC3" localSheetId="0">#REF!</definedName>
    <definedName name="_NC3">#REF!</definedName>
    <definedName name="_NC4" localSheetId="0">#REF!</definedName>
    <definedName name="_NC4">#REF!</definedName>
    <definedName name="_NC5" localSheetId="0">#REF!</definedName>
    <definedName name="_NC5">#REF!</definedName>
    <definedName name="_NC6" localSheetId="0">#REF!</definedName>
    <definedName name="_NC6">#REF!</definedName>
    <definedName name="_nu2" localSheetId="0">#REF!</definedName>
    <definedName name="_nu2">#REF!</definedName>
    <definedName name="_nu3" localSheetId="0">#REF!</definedName>
    <definedName name="_nu3">#REF!</definedName>
    <definedName name="_nu4" localSheetId="0">#REF!</definedName>
    <definedName name="_nu4">#REF!</definedName>
    <definedName name="_nu5" localSheetId="0">#REF!</definedName>
    <definedName name="_nu5">#REF!</definedName>
    <definedName name="_nu6" localSheetId="0">#REF!</definedName>
    <definedName name="_nu6">#REF!</definedName>
    <definedName name="_nu7" localSheetId="0">#REF!</definedName>
    <definedName name="_nu7">#REF!</definedName>
    <definedName name="_nu8" localSheetId="0">#REF!</definedName>
    <definedName name="_nu8">#REF!</definedName>
    <definedName name="_NVO1" localSheetId="0">#REF!</definedName>
    <definedName name="_NVO1">#REF!</definedName>
    <definedName name="_NVO2" localSheetId="0">#REF!</definedName>
    <definedName name="_NVO2">#REF!</definedName>
    <definedName name="_NVO3" localSheetId="0">#REF!</definedName>
    <definedName name="_NVO3">#REF!</definedName>
    <definedName name="_NVO4" localSheetId="0">#REF!</definedName>
    <definedName name="_NVO4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Parse_Out8" localSheetId="0" hidden="1">#REF!</definedName>
    <definedName name="_Parse_Out8" hidden="1">#REF!</definedName>
    <definedName name="_R">#N/A</definedName>
    <definedName name="_R1_" localSheetId="0">#REF!</definedName>
    <definedName name="_R1_">#REF!</definedName>
    <definedName name="_R10_">#N/A</definedName>
    <definedName name="_R2_" localSheetId="0">#REF!</definedName>
    <definedName name="_R2_">#REF!</definedName>
    <definedName name="_R3_">#N/A</definedName>
    <definedName name="_R4_" localSheetId="0">#REF!</definedName>
    <definedName name="_R4_">#REF!</definedName>
    <definedName name="_R5_" localSheetId="0">#REF!</definedName>
    <definedName name="_R5_">#REF!</definedName>
    <definedName name="_R6_" localSheetId="0">#REF!</definedName>
    <definedName name="_R6_">#REF!</definedName>
    <definedName name="_R7_" localSheetId="0">#REF!</definedName>
    <definedName name="_R7_">#REF!</definedName>
    <definedName name="_R8_">#N/A</definedName>
    <definedName name="_R9_">#N/A</definedName>
    <definedName name="_RE1991" localSheetId="0">#REF!</definedName>
    <definedName name="_RE1991">#REF!</definedName>
    <definedName name="_RE1992" localSheetId="0">#REF!</definedName>
    <definedName name="_RE1992">#REF!</definedName>
    <definedName name="_res1" localSheetId="0">#REF!</definedName>
    <definedName name="_res1">#REF!</definedName>
    <definedName name="_RES199" localSheetId="0">#REF!</definedName>
    <definedName name="_RES199">#REF!</definedName>
    <definedName name="_RES2" localSheetId="0">#REF!</definedName>
    <definedName name="_RES2">#REF!</definedName>
    <definedName name="_RES299" localSheetId="0">#REF!</definedName>
    <definedName name="_RES299">#REF!</definedName>
    <definedName name="_RES3" localSheetId="0">#REF!</definedName>
    <definedName name="_RES3">#REF!</definedName>
    <definedName name="_RES399" localSheetId="0">#REF!</definedName>
    <definedName name="_RES399">#REF!</definedName>
    <definedName name="_RES4" localSheetId="0">#REF!</definedName>
    <definedName name="_RES4">#REF!</definedName>
    <definedName name="_RES499" localSheetId="0">#REF!</definedName>
    <definedName name="_RES499">#REF!</definedName>
    <definedName name="_RES5" localSheetId="0">#REF!</definedName>
    <definedName name="_RES5">#REF!</definedName>
    <definedName name="_RES599" localSheetId="0">#REF!</definedName>
    <definedName name="_RES599">#REF!</definedName>
    <definedName name="_RES6" localSheetId="0">#REF!</definedName>
    <definedName name="_RES6">#REF!</definedName>
    <definedName name="_RES699" localSheetId="0">#REF!</definedName>
    <definedName name="_RES699">#REF!</definedName>
    <definedName name="_sec2" localSheetId="0">#REF!</definedName>
    <definedName name="_sec2">#REF!</definedName>
    <definedName name="_SEP98" localSheetId="0">#REF!</definedName>
    <definedName name="_SEP98">#REF!</definedName>
    <definedName name="_Sort" localSheetId="0" hidden="1">'[9]SOPOCTprod-pagos99'!#REF!</definedName>
    <definedName name="_Sort" hidden="1">'[9]SOPOCTprod-pagos99'!#REF!</definedName>
    <definedName name="_TC04">[3]Bal!$P$2</definedName>
    <definedName name="_tc1">[3]Bal!$L$2</definedName>
    <definedName name="_tc2">[3]Bal!$M$2</definedName>
    <definedName name="_tc3">[3]Bal!$N$2</definedName>
    <definedName name="_tc4">[3]Bal!$O$2</definedName>
    <definedName name="_td2" localSheetId="0">#REF!,#REF!,#REF!,#REF!</definedName>
    <definedName name="_td2">#REF!,#REF!,#REF!,#REF!</definedName>
    <definedName name="_tel1" localSheetId="0">#REF!</definedName>
    <definedName name="_tel1">#REF!</definedName>
    <definedName name="_tel2" localSheetId="0">#REF!</definedName>
    <definedName name="_tel2">#REF!</definedName>
    <definedName name="_tmx1" localSheetId="0">#REF!</definedName>
    <definedName name="_tmx1">#REF!</definedName>
    <definedName name="_tmx2" localSheetId="0">#REF!</definedName>
    <definedName name="_tmx2">#REF!</definedName>
    <definedName name="_tp2" localSheetId="0">#REF!,#REF!,#REF!,#REF!</definedName>
    <definedName name="_tp2">#REF!,#REF!,#REF!,#REF!</definedName>
    <definedName name="_TXT1" localSheetId="0">#REF!</definedName>
    <definedName name="_TXT1">#REF!</definedName>
    <definedName name="_TXT2" localSheetId="0">#REF!</definedName>
    <definedName name="_TXT2">#REF!</definedName>
    <definedName name="_un2" localSheetId="0">#REF!</definedName>
    <definedName name="_un2">#REF!</definedName>
    <definedName name="_VAR10">#N/A</definedName>
    <definedName name="_VAR92">#N/A</definedName>
    <definedName name="_wa1" localSheetId="0">#REF!,#REF!,#REF!,#REF!</definedName>
    <definedName name="_wa1">#REF!,#REF!,#REF!,#REF!</definedName>
    <definedName name="_wa2" localSheetId="0">#REF!,#REF!,#REF!,#REF!</definedName>
    <definedName name="_wa2">#REF!,#REF!,#REF!,#REF!</definedName>
    <definedName name="_wa3" localSheetId="0">#REF!</definedName>
    <definedName name="_wa3">#REF!</definedName>
    <definedName name="_wa4" localSheetId="0">#REF!,#REF!,#REF!,#REF!</definedName>
    <definedName name="_wa4">#REF!,#REF!,#REF!,#REF!</definedName>
    <definedName name="_wa5" localSheetId="0">#REF!,#REF!,#REF!,#REF!</definedName>
    <definedName name="_wa5">#REF!,#REF!,#REF!,#REF!</definedName>
    <definedName name="_woa1" localSheetId="0">#REF!</definedName>
    <definedName name="_woa1">#REF!</definedName>
    <definedName name="_woa2" localSheetId="0">#REF!,#REF!,#REF!,#REF!</definedName>
    <definedName name="_woa2">#REF!,#REF!,#REF!,#REF!</definedName>
    <definedName name="a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A_IMPRESIÓN_IM" localSheetId="0">[2]VOLORIGEN!#REF!</definedName>
    <definedName name="A_IMPRESIÓN_IM">[2]VOLORIGEN!#REF!</definedName>
    <definedName name="A_IMPRESIÚN_IM" localSheetId="0">'[9]SOPOCTprod-pagos99'!#REF!</definedName>
    <definedName name="A_IMPRESIÚN_IM">'[9]SOPOCTprod-pagos99'!#REF!</definedName>
    <definedName name="A_IMQRESIÓN_IM" localSheetId="0">'[9]SOPOCTprod-pagos99'!#REF!</definedName>
    <definedName name="A_IMQRESIÓN_IM">'[9]SOPOCTprod-pagos99'!#REF!</definedName>
    <definedName name="aa.1" localSheetId="0">[10]BALANZA!#REF!</definedName>
    <definedName name="aa.1">[10]BALANZA!#REF!</definedName>
    <definedName name="aaa" localSheetId="0">#REF!,#REF!,#REF!,#REF!</definedName>
    <definedName name="aaa">#REF!,#REF!,#REF!,#REF!</definedName>
    <definedName name="AB" localSheetId="0">#REF!</definedName>
    <definedName name="AB">#REF!</definedName>
    <definedName name="ABR" localSheetId="0">#REF!</definedName>
    <definedName name="ABR">#REF!</definedName>
    <definedName name="ABRIL" localSheetId="0">#REF!</definedName>
    <definedName name="ABRIL">#REF!</definedName>
    <definedName name="AC97A" localSheetId="0">#REF!</definedName>
    <definedName name="AC97A">#REF!</definedName>
    <definedName name="AC97B" localSheetId="0">#REF!</definedName>
    <definedName name="AC97B">#REF!</definedName>
    <definedName name="ACCIONES" localSheetId="0">#REF!</definedName>
    <definedName name="ACCIONES">#REF!</definedName>
    <definedName name="ACCIONES_" localSheetId="0">#REF!</definedName>
    <definedName name="ACCIONES_">#REF!</definedName>
    <definedName name="ACCSER" localSheetId="0">[1]M.P.!#REF!</definedName>
    <definedName name="ACCSER">[1]M.P.!#REF!</definedName>
    <definedName name="ACME" localSheetId="0">#REF!</definedName>
    <definedName name="ACME">#REF!</definedName>
    <definedName name="ACME1" localSheetId="0">#REF!</definedName>
    <definedName name="ACME1">#REF!</definedName>
    <definedName name="ACT" localSheetId="0">[1]M.P.!#REF!</definedName>
    <definedName name="ACT">[1]M.P.!#REF!</definedName>
    <definedName name="ACT.ADSA" localSheetId="0">#REF!</definedName>
    <definedName name="ACT.ADSA">#REF!</definedName>
    <definedName name="ACT.AFIL" localSheetId="0">#REF!</definedName>
    <definedName name="ACT.AFIL">#REF!</definedName>
    <definedName name="ACT.AZTLAN" localSheetId="0">#REF!</definedName>
    <definedName name="ACT.AZTLAN">#REF!</definedName>
    <definedName name="ACT.CTBR" localSheetId="0">[11]CTBR!#REF!</definedName>
    <definedName name="ACT.CTBR">[11]CTBR!#REF!</definedName>
    <definedName name="ACT.FYCSA" localSheetId="0">#REF!</definedName>
    <definedName name="ACT.FYCSA">#REF!</definedName>
    <definedName name="ACT.INTER">[11]INTERCONEXIONES2000!$AZ$1:$BO$35,[11]INTERCONEXIONES2000!$AZ$42:$BO$76,[11]INTERCONEXIONES2000!$AZ$78:$BO$111</definedName>
    <definedName name="ACT.RED1" localSheetId="0">#REF!</definedName>
    <definedName name="ACT.RED1">#REF!</definedName>
    <definedName name="ACT.RESA" localSheetId="0">#REF!</definedName>
    <definedName name="ACT.RESA">#REF!</definedName>
    <definedName name="ACT.TELMEX" localSheetId="0">#REF!</definedName>
    <definedName name="ACT.TELMEX">#REF!</definedName>
    <definedName name="actual" localSheetId="0">#REF!</definedName>
    <definedName name="actual">#REF!</definedName>
    <definedName name="actual8" localSheetId="0">#REF!</definedName>
    <definedName name="actual8">#REF!</definedName>
    <definedName name="ADMRES1" localSheetId="0">[12]ADMON!#REF!</definedName>
    <definedName name="ADMRES1">[12]ADMON!#REF!</definedName>
    <definedName name="ADMRES2" localSheetId="0">[12]ADMON!#REF!</definedName>
    <definedName name="ADMRES2">[12]ADMON!#REF!</definedName>
    <definedName name="AEROFRISCO" localSheetId="0">[13]intercias!#REF!</definedName>
    <definedName name="AEROFRISCO">[13]intercias!#REF!</definedName>
    <definedName name="AGENERAR" localSheetId="0">[2]VOLORIGEN!#REF!</definedName>
    <definedName name="AGENERAR">[2]VOLORIGEN!#REF!</definedName>
    <definedName name="AGO" localSheetId="0">#REF!</definedName>
    <definedName name="AGO">#REF!</definedName>
    <definedName name="AGOSTO" localSheetId="0">#REF!</definedName>
    <definedName name="AGOSTO">#REF!</definedName>
    <definedName name="ALDECA1" localSheetId="0">#REF!</definedName>
    <definedName name="ALDECA1">#REF!</definedName>
    <definedName name="ALDECA2" localSheetId="0">#REF!</definedName>
    <definedName name="ALDECA2">#REF!</definedName>
    <definedName name="ALDECAT1" localSheetId="0">#REF!</definedName>
    <definedName name="ALDECAT1">#REF!</definedName>
    <definedName name="ALDECAT2" localSheetId="0">#REF!</definedName>
    <definedName name="ALDECAT2">#REF!</definedName>
    <definedName name="ALVARO1" localSheetId="0">#REF!</definedName>
    <definedName name="ALVARO1">#REF!</definedName>
    <definedName name="ALVARO2" localSheetId="0">#REF!</definedName>
    <definedName name="ALVARO2">#REF!</definedName>
    <definedName name="AMARRE" localSheetId="0">#REF!</definedName>
    <definedName name="AMARRE">#REF!</definedName>
    <definedName name="AMARRE_1" localSheetId="0">#REF!</definedName>
    <definedName name="AMARRE_1">#REF!</definedName>
    <definedName name="AMESES">#N/A</definedName>
    <definedName name="ANALISIS" localSheetId="0">#REF!</definedName>
    <definedName name="ANALISIS">#REF!</definedName>
    <definedName name="ANEXO_I" localSheetId="0">'[14]ANEXOS-I-II-II'!#REF!</definedName>
    <definedName name="ANEXO_I">'[14]ANEXOS-I-II-II'!#REF!</definedName>
    <definedName name="ANEXO_II" localSheetId="0">'[14]ANEXOS-I-II-II'!#REF!</definedName>
    <definedName name="ANEXO_II">'[14]ANEXOS-I-II-II'!#REF!</definedName>
    <definedName name="ANEXO_III" localSheetId="0">'[14]ANEXOS-I-II-II'!#REF!</definedName>
    <definedName name="ANEXO_III">'[14]ANEXOS-I-II-II'!#REF!</definedName>
    <definedName name="anexo15" localSheetId="0">'[15]CIF-3'!#REF!,'[15]CIF-3'!#REF!,'[15]CIF-3'!#REF!,'[15]CIF-3'!#REF!</definedName>
    <definedName name="anexo15">'[15]CIF-3'!#REF!,'[15]CIF-3'!#REF!,'[15]CIF-3'!#REF!,'[15]CIF-3'!#REF!</definedName>
    <definedName name="anscount" hidden="1">1</definedName>
    <definedName name="ANTICIPOS" localSheetId="0">[16]CONTROL!#REF!</definedName>
    <definedName name="ANTICIPOS">[16]CONTROL!#REF!</definedName>
    <definedName name="Año">'[17]0'!$C$5</definedName>
    <definedName name="año1">'[18]0'!$C$5</definedName>
    <definedName name="AñoA">'[17]0'!$D$5</definedName>
    <definedName name="APFDSP90" localSheetId="0">#REF!</definedName>
    <definedName name="APFDSP90">#REF!</definedName>
    <definedName name="APLICACIONES" localSheetId="0">#REF!</definedName>
    <definedName name="APLICACIONES">#REF!</definedName>
    <definedName name="ARCH.T.ALDECA" localSheetId="0">[11]ALDECA!#REF!</definedName>
    <definedName name="ARCH.T.ALDECA">[11]ALDECA!#REF!</definedName>
    <definedName name="ARCH.T.CTBR" localSheetId="0">[11]CTBR!#REF!</definedName>
    <definedName name="ARCH.T.CTBR">[11]CTBR!#REF!</definedName>
    <definedName name="AREA" localSheetId="0">#REF!</definedName>
    <definedName name="AREA">#REF!</definedName>
    <definedName name="_xlnm.Print_Area" localSheetId="0">#REF!</definedName>
    <definedName name="_xlnm.Print_Area">#REF!</definedName>
    <definedName name="Área_de_impresión8" localSheetId="0">#REF!</definedName>
    <definedName name="Área_de_impresión8">#REF!</definedName>
    <definedName name="AREAUNO" localSheetId="0">#REF!</definedName>
    <definedName name="AREAUNO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asdfa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asdfadsf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asdfaf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asdfasdgfa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Ativo" localSheetId="0">#REF!</definedName>
    <definedName name="Ativo">#REF!</definedName>
    <definedName name="awd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B" localSheetId="0">#REF!</definedName>
    <definedName name="B">#REF!</definedName>
    <definedName name="BALANCE" localSheetId="0">#REF!</definedName>
    <definedName name="BALANCE">#REF!</definedName>
    <definedName name="BALANCE1" localSheetId="0">#REF!</definedName>
    <definedName name="BALANCE1">#REF!</definedName>
    <definedName name="BALANCE2" localSheetId="0">#REF!</definedName>
    <definedName name="BALANCE2">#REF!</definedName>
    <definedName name="BALANCE3" localSheetId="0">#REF!</definedName>
    <definedName name="BALANCE3">#REF!</definedName>
    <definedName name="BALANCE4" localSheetId="0">#REF!</definedName>
    <definedName name="BALANCE4">#REF!</definedName>
    <definedName name="BALMILES" localSheetId="0">#REF!</definedName>
    <definedName name="BALMILES">#REF!</definedName>
    <definedName name="BANCAL90" localSheetId="0">#REF!</definedName>
    <definedName name="BANCAL90">#REF!</definedName>
    <definedName name="Base">'[6]$Corrientes'!$D$5:$D$30</definedName>
    <definedName name="_xlnm.Database" localSheetId="0">#REF!</definedName>
    <definedName name="_xlnm.Database">#REF!</definedName>
    <definedName name="BASEJUN.00" localSheetId="0">#REF!</definedName>
    <definedName name="BASEJUN.00">#REF!</definedName>
    <definedName name="BASEJUN99" localSheetId="0">#REF!</definedName>
    <definedName name="BASEJUN99">#REF!</definedName>
    <definedName name="BASEMZO.00" localSheetId="0">#REF!</definedName>
    <definedName name="BASEMZO.00">#REF!</definedName>
    <definedName name="BASEMZO.99" localSheetId="0">#REF!</definedName>
    <definedName name="BASEMZO.99">#REF!</definedName>
    <definedName name="BASEOCT99" localSheetId="0">#REF!</definedName>
    <definedName name="BASEOCT99">#REF!</definedName>
    <definedName name="BASESEP00" localSheetId="0">#REF!</definedName>
    <definedName name="BASESEP00">#REF!</definedName>
    <definedName name="BASESEP99" localSheetId="0">#REF!</definedName>
    <definedName name="BASESEP99">#REF!</definedName>
    <definedName name="baset1">'[6]$Corrientes'!$D$4</definedName>
    <definedName name="baset2">'[6]$Corrientes'!$A$5</definedName>
    <definedName name="BB" localSheetId="0">#REF!</definedName>
    <definedName name="BB">#REF!</definedName>
    <definedName name="bffbfbf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BG_Del" hidden="1">15</definedName>
    <definedName name="BG_Ins" hidden="1">4</definedName>
    <definedName name="BG_Mod" hidden="1">6</definedName>
    <definedName name="BORRA1" localSheetId="0">#REF!</definedName>
    <definedName name="BORRA1">#REF!</definedName>
    <definedName name="BORRA10" localSheetId="0">#REF!</definedName>
    <definedName name="BORRA10">#REF!</definedName>
    <definedName name="BORRA11" localSheetId="0">#REF!</definedName>
    <definedName name="BORRA11">#REF!</definedName>
    <definedName name="BORRA12" localSheetId="0">#REF!</definedName>
    <definedName name="BORRA12">#REF!</definedName>
    <definedName name="BORRA13" localSheetId="0">#REF!</definedName>
    <definedName name="BORRA13">#REF!</definedName>
    <definedName name="BORRA3" localSheetId="0">#REF!</definedName>
    <definedName name="BORRA3">#REF!</definedName>
    <definedName name="BORRA4" localSheetId="0">#REF!</definedName>
    <definedName name="BORRA4">#REF!</definedName>
    <definedName name="BORRA5" localSheetId="0">#REF!</definedName>
    <definedName name="BORRA5">#REF!</definedName>
    <definedName name="BORRA6" localSheetId="0">#REF!</definedName>
    <definedName name="BORRA6">#REF!</definedName>
    <definedName name="BORRA7" localSheetId="0">#REF!</definedName>
    <definedName name="BORRA7">#REF!</definedName>
    <definedName name="BORRA8" localSheetId="0">#REF!</definedName>
    <definedName name="BORRA8">#REF!</definedName>
    <definedName name="BOTONES00" localSheetId="0">#REF!</definedName>
    <definedName name="BOTONES00">#REF!</definedName>
    <definedName name="BUSCATEL" localSheetId="0">[13]intercias!#REF!</definedName>
    <definedName name="BUSCATEL">[13]intercias!#REF!</definedName>
    <definedName name="C_" localSheetId="0">#REF!</definedName>
    <definedName name="C_">#REF!</definedName>
    <definedName name="CALINDA">#N/A</definedName>
    <definedName name="CAP" localSheetId="0">#REF!</definedName>
    <definedName name="CAP">#REF!</definedName>
    <definedName name="cargabalmeta" localSheetId="0">#REF!</definedName>
    <definedName name="cargabalmeta">#REF!</definedName>
    <definedName name="cargabalN" localSheetId="0">#REF!</definedName>
    <definedName name="cargabalN">#REF!</definedName>
    <definedName name="cargabalNa" localSheetId="0">#REF!</definedName>
    <definedName name="cargabalNa">#REF!</definedName>
    <definedName name="cargabalpto" localSheetId="0">#REF!</definedName>
    <definedName name="cargabalpto">#REF!</definedName>
    <definedName name="CARLOS">'[19]ENE-01'!$CN$447:$DB$475</definedName>
    <definedName name="CEI_impresionç" localSheetId="0">#REF!</definedName>
    <definedName name="CEI_impresionç">#REF!</definedName>
    <definedName name="CENTRO" localSheetId="0">'[20]15'!#REF!</definedName>
    <definedName name="CENTRO">'[20]15'!#REF!</definedName>
    <definedName name="cesar">#N/A</definedName>
    <definedName name="CFA" localSheetId="0">#REF!</definedName>
    <definedName name="CFA">#REF!</definedName>
    <definedName name="CFB" localSheetId="0">#REF!</definedName>
    <definedName name="CFB">#REF!</definedName>
    <definedName name="CFC" localSheetId="0">#REF!</definedName>
    <definedName name="CFC">#REF!</definedName>
    <definedName name="chiroy" localSheetId="0">#REF!,#REF!,#REF!,#REF!</definedName>
    <definedName name="chiroy">#REF!,#REF!,#REF!,#REF!</definedName>
    <definedName name="Ciclo08">'[21]0804'!$A$1:$I$100</definedName>
    <definedName name="Ciclo08_May">'[22]0808'!$A$1:$I$120</definedName>
    <definedName name="Ciclo18">'[21]1804'!$A$1:$I$100</definedName>
    <definedName name="Ciclo18_May">'[22]1808'!$A$1:$I$120</definedName>
    <definedName name="Ciclo28">'[21]2804'!$A$1:$I$100</definedName>
    <definedName name="Ciclo28_May">'[22]2808'!$A$1:$I$120</definedName>
    <definedName name="CIFRA" localSheetId="0">#REF!</definedName>
    <definedName name="CIFRA">#REF!</definedName>
    <definedName name="CIFSEC" localSheetId="0">#REF!</definedName>
    <definedName name="CIFSEC">#REF!</definedName>
    <definedName name="CIGATAM">#N/A</definedName>
    <definedName name="CIRCULCONSOL" localSheetId="0">#REF!</definedName>
    <definedName name="CIRCULCONSOL">#REF!</definedName>
    <definedName name="CIRCULMEX" localSheetId="0">#REF!</definedName>
    <definedName name="CIRCULMEX">#REF!</definedName>
    <definedName name="CODIGO" localSheetId="0">[2]VOLORIGEN!#REF!</definedName>
    <definedName name="CODIGO">[2]VOLORIGEN!#REF!</definedName>
    <definedName name="COMENT2" localSheetId="0">'[23]MERCADO MASIVO'!#REF!</definedName>
    <definedName name="COMENT2">'[23]MERCADO MASIVO'!#REF!</definedName>
    <definedName name="COMENT3" localSheetId="0">'[23]MERCADO MASIVO'!#REF!</definedName>
    <definedName name="COMENT3">'[23]MERCADO MASIVO'!#REF!</definedName>
    <definedName name="COMER">#N/A</definedName>
    <definedName name="COMER1">#N/A</definedName>
    <definedName name="comite" localSheetId="0">#REF!</definedName>
    <definedName name="comite">#REF!</definedName>
    <definedName name="COMODIN" localSheetId="0">#REF!</definedName>
    <definedName name="COMODIN">#REF!</definedName>
    <definedName name="Company" localSheetId="0">#REF!</definedName>
    <definedName name="Company">#REF!</definedName>
    <definedName name="Company2" localSheetId="0">#REF!</definedName>
    <definedName name="Company2">#REF!</definedName>
    <definedName name="COMPARATIVO" localSheetId="0">#REF!</definedName>
    <definedName name="COMPARATIVO">#REF!</definedName>
    <definedName name="COMPENS" localSheetId="0">#REF!</definedName>
    <definedName name="COMPENS">#REF!</definedName>
    <definedName name="COMPRASTMXACTUALIZ." localSheetId="0">#REF!</definedName>
    <definedName name="COMPRASTMXACTUALIZ.">#REF!</definedName>
    <definedName name="COMPRASTMXHIST." localSheetId="0">#REF!</definedName>
    <definedName name="COMPRASTMXHIST.">#REF!</definedName>
    <definedName name="COMPUTO" localSheetId="0">#REF!</definedName>
    <definedName name="COMPUTO">#REF!</definedName>
    <definedName name="COMR141" localSheetId="0">#REF!</definedName>
    <definedName name="COMR141">#REF!</definedName>
    <definedName name="COMR142" localSheetId="0">#REF!</definedName>
    <definedName name="COMR142">#REF!</definedName>
    <definedName name="COMR143" localSheetId="0">#REF!</definedName>
    <definedName name="COMR143">#REF!</definedName>
    <definedName name="CONC.A.D.S.A." localSheetId="0">#REF!</definedName>
    <definedName name="CONC.A.D.S.A.">#REF!</definedName>
    <definedName name="CONC.AFILIADA" localSheetId="0">#REF!</definedName>
    <definedName name="CONC.AFILIADA">#REF!</definedName>
    <definedName name="CONC.ALDECA" localSheetId="0">[11]ALDECA!#REF!</definedName>
    <definedName name="CONC.ALDECA">[11]ALDECA!#REF!</definedName>
    <definedName name="CONC.AZTLAN" localSheetId="0">#REF!</definedName>
    <definedName name="CONC.AZTLAN">#REF!</definedName>
    <definedName name="CONC.CTBR" localSheetId="0">[11]CTBR!#REF!</definedName>
    <definedName name="CONC.CTBR">[11]CTBR!#REF!</definedName>
    <definedName name="CONC.FYCSA" localSheetId="0">#REF!</definedName>
    <definedName name="CONC.FYCSA">#REF!</definedName>
    <definedName name="CONC.RED1" localSheetId="0">#REF!</definedName>
    <definedName name="CONC.RED1">#REF!</definedName>
    <definedName name="CONC.RESA" localSheetId="0">#REF!</definedName>
    <definedName name="CONC.RESA">#REF!</definedName>
    <definedName name="CONC.RESA1" localSheetId="0">#REF!</definedName>
    <definedName name="CONC.RESA1">#REF!</definedName>
    <definedName name="CONC.TELNOR" localSheetId="0">[11]TELNOR!#REF!</definedName>
    <definedName name="CONC.TELNOR">[11]TELNOR!#REF!</definedName>
    <definedName name="CONCEPTO" localSheetId="0">#REF!</definedName>
    <definedName name="CONCEPTO">#REF!</definedName>
    <definedName name="CONCIL.SERCOTEL" localSheetId="0">[11]SERCOTEL!#REF!</definedName>
    <definedName name="CONCIL.SERCOTEL">[11]SERCOTEL!#REF!</definedName>
    <definedName name="CONCIL.TELMEX" localSheetId="0">#REF!</definedName>
    <definedName name="CONCIL.TELMEX">#REF!</definedName>
    <definedName name="CONCILIACION" localSheetId="0">#REF!</definedName>
    <definedName name="CONCILIACION">#REF!</definedName>
    <definedName name="conmutados">[24]conmutados!$A$4:$E$104</definedName>
    <definedName name="CONSEJO" localSheetId="0">#REF!</definedName>
    <definedName name="CONSEJO">#REF!</definedName>
    <definedName name="CONSOLIDADO" localSheetId="0">#REF!</definedName>
    <definedName name="CONSOLIDADO">#REF!</definedName>
    <definedName name="CONSTA">#N/A</definedName>
    <definedName name="Conta" localSheetId="0">#REF!</definedName>
    <definedName name="Conta">#REF!</definedName>
    <definedName name="CONTINENTAL" localSheetId="0">#REF!</definedName>
    <definedName name="CONTINENTAL">#REF!</definedName>
    <definedName name="CONTINENTAL8" localSheetId="0">#REF!</definedName>
    <definedName name="CONTINENTAL8">#REF!</definedName>
    <definedName name="COOP" localSheetId="0">'[25]Bce.Hyp 02-06'!#REF!</definedName>
    <definedName name="COOP">'[25]Bce.Hyp 02-06'!#REF!</definedName>
    <definedName name="copia" localSheetId="0">#REF!</definedName>
    <definedName name="copia">#REF!</definedName>
    <definedName name="CORPORATIVO" localSheetId="0">#REF!</definedName>
    <definedName name="CORPORATIVO">#REF!</definedName>
    <definedName name="CORR">#N/A</definedName>
    <definedName name="COSECHA">#N/A</definedName>
    <definedName name="COSTOS" localSheetId="0">#REF!</definedName>
    <definedName name="COSTOS">#REF!</definedName>
    <definedName name="COTIZTMXL" localSheetId="0">#REF!</definedName>
    <definedName name="COTIZTMXL">#REF!</definedName>
    <definedName name="CTASXCOBRAR" localSheetId="0">[16]CONTROL!#REF!</definedName>
    <definedName name="CTASXCOBRAR">[16]CONTROL!#REF!</definedName>
    <definedName name="CTBR1" localSheetId="0">#REF!</definedName>
    <definedName name="CTBR1">#REF!</definedName>
    <definedName name="CTBR2" localSheetId="0">#REF!</definedName>
    <definedName name="CTBR2">#REF!</definedName>
    <definedName name="CTBRT1" localSheetId="0">#REF!</definedName>
    <definedName name="CTBRT1">#REF!</definedName>
    <definedName name="CTBRT2" localSheetId="0">#REF!</definedName>
    <definedName name="CTBRT2">#REF!</definedName>
    <definedName name="cua" localSheetId="0">#REF!</definedName>
    <definedName name="cua">#REF!</definedName>
    <definedName name="CUAD.1999_2001" localSheetId="0">#REF!</definedName>
    <definedName name="CUAD.1999_2001">#REF!</definedName>
    <definedName name="CUAD1" localSheetId="0">#REF!</definedName>
    <definedName name="CUAD1">#REF!</definedName>
    <definedName name="CUAD1_00" localSheetId="0">#REF!</definedName>
    <definedName name="CUAD1_00">#REF!</definedName>
    <definedName name="CUAD1_01" localSheetId="0">#REF!</definedName>
    <definedName name="CUAD1_01">#REF!</definedName>
    <definedName name="CUAD1_99" localSheetId="0">#REF!</definedName>
    <definedName name="CUAD1_99">#REF!</definedName>
    <definedName name="cuad10" localSheetId="0">#REF!</definedName>
    <definedName name="cuad10">#REF!</definedName>
    <definedName name="CUAD1A" localSheetId="0">#REF!</definedName>
    <definedName name="CUAD1A">#REF!</definedName>
    <definedName name="CUAD1A_00" localSheetId="0">#REF!</definedName>
    <definedName name="CUAD1A_00">#REF!</definedName>
    <definedName name="CUAD1A_01" localSheetId="0">#REF!</definedName>
    <definedName name="CUAD1A_01">#REF!</definedName>
    <definedName name="CUAD1A_03" localSheetId="0">#REF!</definedName>
    <definedName name="CUAD1A_03">#REF!</definedName>
    <definedName name="CUAD1A_99" localSheetId="0">#REF!</definedName>
    <definedName name="CUAD1A_99">#REF!</definedName>
    <definedName name="CUAD1A_99A" localSheetId="0">#REF!</definedName>
    <definedName name="CUAD1A_99A">#REF!</definedName>
    <definedName name="CUAD1ABR.00" localSheetId="0">#REF!</definedName>
    <definedName name="CUAD1ABR.00">#REF!</definedName>
    <definedName name="CUAD1AGO01">[26]Anal.Movs.Feb.01!$A$2:$I$64</definedName>
    <definedName name="CUAD1JUN.00" localSheetId="0">#REF!</definedName>
    <definedName name="CUAD1JUN.00">#REF!</definedName>
    <definedName name="CUAD1MAY.00" localSheetId="0">#REF!</definedName>
    <definedName name="CUAD1MAY.00">#REF!</definedName>
    <definedName name="CUAD1MAY.99" localSheetId="0">#REF!</definedName>
    <definedName name="CUAD1MAY.99">#REF!</definedName>
    <definedName name="CUAD1MZO99" localSheetId="0">#REF!</definedName>
    <definedName name="CUAD1MZO99">#REF!</definedName>
    <definedName name="CUAD2" localSheetId="0">#REF!</definedName>
    <definedName name="CUAD2">#REF!</definedName>
    <definedName name="CUAD2_00" localSheetId="0">#REF!</definedName>
    <definedName name="CUAD2_00">#REF!</definedName>
    <definedName name="CUAD2_01" localSheetId="0">#REF!</definedName>
    <definedName name="CUAD2_01">#REF!</definedName>
    <definedName name="CUAD2_99" localSheetId="0">#REF!</definedName>
    <definedName name="CUAD2_99">#REF!</definedName>
    <definedName name="cuad20" localSheetId="0">#REF!</definedName>
    <definedName name="cuad20">#REF!</definedName>
    <definedName name="CUAD2A" localSheetId="0">#REF!</definedName>
    <definedName name="CUAD2A">#REF!</definedName>
    <definedName name="CUAD2A_00" localSheetId="0">#REF!</definedName>
    <definedName name="CUAD2A_00">#REF!</definedName>
    <definedName name="CUAD2A_01" localSheetId="0">#REF!</definedName>
    <definedName name="CUAD2A_01">#REF!</definedName>
    <definedName name="CUAD2ABR.99" localSheetId="0">#REF!</definedName>
    <definedName name="CUAD2ABR.99">#REF!</definedName>
    <definedName name="CUAD2AGO01" localSheetId="0">[26]Anal.Movs.Feb.01!#REF!</definedName>
    <definedName name="CUAD2AGO01">[26]Anal.Movs.Feb.01!#REF!</definedName>
    <definedName name="CUAD2ENE99" localSheetId="0">[27]Anal.Movs.Feb.01!#REF!</definedName>
    <definedName name="CUAD2ENE99">[27]Anal.Movs.Feb.01!#REF!</definedName>
    <definedName name="CUAD2FEB99" localSheetId="0">#REF!</definedName>
    <definedName name="CUAD2FEB99">#REF!</definedName>
    <definedName name="CUAD2JUN.00" localSheetId="0">#REF!</definedName>
    <definedName name="CUAD2JUN.00">#REF!</definedName>
    <definedName name="CUAD2MAY.00" localSheetId="0">#REF!</definedName>
    <definedName name="CUAD2MAY.00">#REF!</definedName>
    <definedName name="CUAD2MAY99" localSheetId="0">#REF!</definedName>
    <definedName name="CUAD2MAY99">#REF!</definedName>
    <definedName name="CUAD2MZO99" localSheetId="0">#REF!</definedName>
    <definedName name="CUAD2MZO99">#REF!</definedName>
    <definedName name="CUAD3" localSheetId="0">#REF!</definedName>
    <definedName name="CUAD3">#REF!</definedName>
    <definedName name="CUAD3_00" localSheetId="0">#REF!</definedName>
    <definedName name="CUAD3_00">#REF!</definedName>
    <definedName name="CUAD3_01" localSheetId="0">#REF!</definedName>
    <definedName name="CUAD3_01">#REF!</definedName>
    <definedName name="CUAD3_99" localSheetId="0">#REF!</definedName>
    <definedName name="CUAD3_99">#REF!</definedName>
    <definedName name="CUAD3ABR.99" localSheetId="0">#REF!</definedName>
    <definedName name="CUAD3ABR.99">#REF!</definedName>
    <definedName name="CUAD3ENE99" localSheetId="0">[27]Anal.Movs.Feb.01!#REF!</definedName>
    <definedName name="CUAD3ENE99">[27]Anal.Movs.Feb.01!#REF!</definedName>
    <definedName name="CUAD3JUN.99" localSheetId="0">#REF!</definedName>
    <definedName name="CUAD3JUN.99">#REF!</definedName>
    <definedName name="CUAD3MAY.00" localSheetId="0">#REF!</definedName>
    <definedName name="CUAD3MAY.00">#REF!</definedName>
    <definedName name="CUAD3MZO99" localSheetId="0">#REF!</definedName>
    <definedName name="CUAD3MZO99">#REF!</definedName>
    <definedName name="CUAD4" localSheetId="0">#REF!</definedName>
    <definedName name="CUAD4">#REF!</definedName>
    <definedName name="CUAD4_00" localSheetId="0">#REF!</definedName>
    <definedName name="CUAD4_00">#REF!</definedName>
    <definedName name="CUAD4_01" localSheetId="0">#REF!</definedName>
    <definedName name="CUAD4_01">#REF!</definedName>
    <definedName name="CUAD4_99" localSheetId="0">#REF!</definedName>
    <definedName name="CUAD4_99">#REF!</definedName>
    <definedName name="CUAD5" localSheetId="0">#REF!</definedName>
    <definedName name="CUAD5">#REF!</definedName>
    <definedName name="CUAD6" localSheetId="0">#REF!</definedName>
    <definedName name="CUAD6">#REF!</definedName>
    <definedName name="cuad7" localSheetId="0">#REF!</definedName>
    <definedName name="cuad7">#REF!</definedName>
    <definedName name="cuad8" localSheetId="0">#REF!</definedName>
    <definedName name="cuad8">#REF!</definedName>
    <definedName name="cuadro" localSheetId="0">[2]VOLORIGEN!#REF!</definedName>
    <definedName name="cuadro">[2]VOLORIGEN!#REF!</definedName>
    <definedName name="CUADRO_1" localSheetId="0">#REF!</definedName>
    <definedName name="CUADRO_1">#REF!</definedName>
    <definedName name="CUADRO_2" localSheetId="0">#REF!</definedName>
    <definedName name="CUADRO_2">#REF!</definedName>
    <definedName name="CUADRO_3" localSheetId="0">#REF!</definedName>
    <definedName name="CUADRO_3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3" localSheetId="0">#REF!</definedName>
    <definedName name="cuadro3">#REF!</definedName>
    <definedName name="cubo" localSheetId="0">#REF!</definedName>
    <definedName name="cubo">#REF!</definedName>
    <definedName name="cubo2" localSheetId="0">#REF!</definedName>
    <definedName name="cubo2">#REF!</definedName>
    <definedName name="CVTS" localSheetId="0">[1]M.P.!#REF!</definedName>
    <definedName name="CVTS">[1]M.P.!#REF!</definedName>
    <definedName name="CXC" localSheetId="0">[1]M.P.!#REF!</definedName>
    <definedName name="CXC">[1]M.P.!#REF!</definedName>
    <definedName name="D" localSheetId="0">#REF!</definedName>
    <definedName name="D">#REF!</definedName>
    <definedName name="DA" localSheetId="0">#REF!</definedName>
    <definedName name="DA">#REF!</definedName>
    <definedName name="DACHIST" localSheetId="0">#REF!</definedName>
    <definedName name="DACHIST">#REF!</definedName>
    <definedName name="DACHISTPTU" localSheetId="0">#REF!</definedName>
    <definedName name="DACHISTPTU">#REF!</definedName>
    <definedName name="DACREV" localSheetId="0">#REF!</definedName>
    <definedName name="DACREV">#REF!</definedName>
    <definedName name="dasfw" hidden="1">{#N/A,#N/A,FALSE,"Averages";#N/A,#N/A,FALSE,"Lineup Costs";#N/A,#N/A,FALSE,"Grossed Cost";#N/A,#N/A,FALSE,"PPV";#N/A,#N/A,FALSE,"Avg. Cost"}</definedName>
    <definedName name="dato">[28]Evolución!$H$7:$U$393</definedName>
    <definedName name="dato00">[29]Evolución!$H$7:$U$393</definedName>
    <definedName name="Datos1" localSheetId="0">#REF!,#REF!,#REF!</definedName>
    <definedName name="Datos1">#REF!,#REF!,#REF!</definedName>
    <definedName name="Datos18" localSheetId="0">#REF!,#REF!,#REF!</definedName>
    <definedName name="Datos18">#REF!,#REF!,#REF!</definedName>
    <definedName name="Datos2" localSheetId="0">#REF!,#REF!</definedName>
    <definedName name="Datos2">#REF!,#REF!</definedName>
    <definedName name="Datos28" localSheetId="0">#REF!,#REF!</definedName>
    <definedName name="Datos28">#REF!,#REF!</definedName>
    <definedName name="Datos3" localSheetId="0">#REF!,#REF!</definedName>
    <definedName name="Datos3">#REF!,#REF!</definedName>
    <definedName name="Datos38" localSheetId="0">#REF!,#REF!</definedName>
    <definedName name="Datos38">#REF!,#REF!</definedName>
    <definedName name="DATOS5D98" localSheetId="0">[30]INPC5D!#REF!</definedName>
    <definedName name="DATOS5D98">[30]INPC5D!#REF!</definedName>
    <definedName name="DATOSCOM">#N/A</definedName>
    <definedName name="dealers_amba" localSheetId="0">[31]Amba!#REF!</definedName>
    <definedName name="dealers_amba">[31]Amba!#REF!</definedName>
    <definedName name="DEFINIT" hidden="1">{#N/A,#N/A,FALSE,"Lineup Costs";#N/A,#N/A,FALSE,"Grossed Cost";#N/A,#N/A,FALSE,"RealAvg."}</definedName>
    <definedName name="DEFINITIVO" hidden="1">{#N/A,#N/A,FALSE,"Lineup Costs";#N/A,#N/A,FALSE,"Grossed Cost";#N/A,#N/A,FALSE,"RealAvg."}</definedName>
    <definedName name="DEP_RESUMEN" localSheetId="0">#REF!</definedName>
    <definedName name="DEP_RESUMEN">#REF!</definedName>
    <definedName name="Despesa" localSheetId="0">#REF!</definedName>
    <definedName name="Despesa">#REF!</definedName>
    <definedName name="DETALLE" localSheetId="0">#REF!</definedName>
    <definedName name="DETALLE">#REF!</definedName>
    <definedName name="df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dfds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dfgsf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dia" localSheetId="0">#REF!</definedName>
    <definedName name="dia">#REF!</definedName>
    <definedName name="DIC" localSheetId="0">#REF!</definedName>
    <definedName name="DIC">#REF!</definedName>
    <definedName name="DICIEMBRE" localSheetId="0">#REF!</definedName>
    <definedName name="DICIEMBRE">#REF!</definedName>
    <definedName name="DIEDET1" localSheetId="0">#REF!</definedName>
    <definedName name="DIEDET1">#REF!</definedName>
    <definedName name="DIRDET1" localSheetId="0">#REF!</definedName>
    <definedName name="DIRDET1">#REF!</definedName>
    <definedName name="DIRDET2" localSheetId="0">#REF!</definedName>
    <definedName name="DIRDET2">#REF!</definedName>
    <definedName name="DIRECTO" localSheetId="0">#REF!</definedName>
    <definedName name="DIRECTO">#REF!</definedName>
    <definedName name="DIRRES1" localSheetId="0">#REF!</definedName>
    <definedName name="DIRRES1">#REF!</definedName>
    <definedName name="DIRRES2" localSheetId="0">#REF!</definedName>
    <definedName name="DIRRES2">#REF!</definedName>
    <definedName name="dos" localSheetId="0">[32]ANAGTOSCONS2004!#REF!</definedName>
    <definedName name="dos">[32]ANAGTOSCONS2004!#REF!</definedName>
    <definedName name="ds" hidden="1">{"GLA Actual",#N/A,FALSE,"GLA Input";"GLB Actual",#N/A,FALSE,"GLB Input";"GGM Actual",#N/A,FALSE,"GGM Input";"SurFin Actual",#N/A,FALSE,"SurFin Input";"CBC Actual",#N/A,FALSE,"CBC Input";"DTVI Actual",#N/A,FALSE,"DTVI Input";"Elim Actual",#N/A,FALSE,"Elim Input";"Other Actual",#N/A,FALSE,"Other Input"}</definedName>
    <definedName name="dsaa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dsdd">#N/A</definedName>
    <definedName name="E" localSheetId="0">#REF!</definedName>
    <definedName name="E">#REF!</definedName>
    <definedName name="E_DC91">#N/A</definedName>
    <definedName name="E1s" localSheetId="0">#REF!</definedName>
    <definedName name="E1s">#REF!</definedName>
    <definedName name="EA" localSheetId="0">#REF!</definedName>
    <definedName name="EA">#REF!</definedName>
    <definedName name="EBT" localSheetId="0">#REF!</definedName>
    <definedName name="EBT">#REF!</definedName>
    <definedName name="ED" localSheetId="0">#REF!</definedName>
    <definedName name="ED">#REF!</definedName>
    <definedName name="EDS" localSheetId="0">#REF!</definedName>
    <definedName name="EDS">#REF!</definedName>
    <definedName name="EFECTO5D" localSheetId="0">[30]INPC5D!#REF!</definedName>
    <definedName name="EFECTO5D">[30]INPC5D!#REF!</definedName>
    <definedName name="EFECTO5D98" localSheetId="0">[30]INPC5D!#REF!</definedName>
    <definedName name="EFECTO5D98">[30]INPC5D!#REF!</definedName>
    <definedName name="EFECTO5D99" localSheetId="0">[30]INPC5D!#REF!</definedName>
    <definedName name="EFECTO5D99">[30]INPC5D!#REF!</definedName>
    <definedName name="EMPCOM">#N/A</definedName>
    <definedName name="ENE" localSheetId="0">#REF!</definedName>
    <definedName name="ENE">#REF!</definedName>
    <definedName name="ENERO" localSheetId="0">#REF!</definedName>
    <definedName name="ENERO">#REF!</definedName>
    <definedName name="ENTRADA_SI2" localSheetId="0">#REF!</definedName>
    <definedName name="ENTRADA_SI2">#REF!</definedName>
    <definedName name="ER_1" localSheetId="0">#REF!</definedName>
    <definedName name="ER_1">#REF!</definedName>
    <definedName name="ER_2" localSheetId="0">#REF!</definedName>
    <definedName name="ER_2">#REF!</definedName>
    <definedName name="erika" localSheetId="0" hidden="1">#REF!</definedName>
    <definedName name="erika" hidden="1">#REF!</definedName>
    <definedName name="ervg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ESP" localSheetId="0">#REF!</definedName>
    <definedName name="ESP">#REF!</definedName>
    <definedName name="ESTADO" localSheetId="0">#REF!</definedName>
    <definedName name="ESTADO">#REF!</definedName>
    <definedName name="ew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Excel_BuiltIn_Print_Area_16" localSheetId="0">(#REF!,#REF!,#REF!)</definedName>
    <definedName name="Excel_BuiltIn_Print_Area_16">(#REF!,#REF!,#REF!)</definedName>
    <definedName name="EXPLOTACION" localSheetId="0">#REF!</definedName>
    <definedName name="EXPLOTACION">#REF!</definedName>
    <definedName name="EXPLOTACION2" localSheetId="0">#REF!</definedName>
    <definedName name="EXPLOTACION2">#REF!</definedName>
    <definedName name="FA" localSheetId="0">'[33]G&amp;P'!#REF!</definedName>
    <definedName name="FA">'[33]G&amp;P'!#REF!</definedName>
    <definedName name="FBKF1" localSheetId="0">#REF!</definedName>
    <definedName name="FBKF1">#REF!</definedName>
    <definedName name="FEB" localSheetId="0">#REF!</definedName>
    <definedName name="FEB">#REF!</definedName>
    <definedName name="FEBRERO" localSheetId="0">#REF!</definedName>
    <definedName name="FEBRERO">#REF!</definedName>
    <definedName name="Fecha">[34]Configuracion!$H$6</definedName>
    <definedName name="FECHAD" localSheetId="0">#REF!</definedName>
    <definedName name="FECHAD">#REF!</definedName>
    <definedName name="FER">#N/A</definedName>
    <definedName name="ff" localSheetId="0">#REF!</definedName>
    <definedName name="ff">#REF!</definedName>
    <definedName name="fh" localSheetId="0">#REF!</definedName>
    <definedName name="fh">#REF!</definedName>
    <definedName name="FIN" localSheetId="0">[2]VOLORIGEN!#REF!</definedName>
    <definedName name="FIN">[2]VOLORIGEN!#REF!</definedName>
    <definedName name="FINI">[35]REXXPBA!$AX$2:$BM$96</definedName>
    <definedName name="fm" localSheetId="0">#REF!</definedName>
    <definedName name="fm">#REF!</definedName>
    <definedName name="FMes">[36]FACTOR!$D$1</definedName>
    <definedName name="FORMA" localSheetId="0">#REF!</definedName>
    <definedName name="FORMA">#REF!</definedName>
    <definedName name="Format">'[37]BALANZA SEP'!$A$5:$E$655</definedName>
    <definedName name="FORMULAS" localSheetId="0">#REF!</definedName>
    <definedName name="FORMULAS">#REF!</definedName>
    <definedName name="FUENTE" localSheetId="0">#REF!</definedName>
    <definedName name="FUENTE">#REF!</definedName>
    <definedName name="Funciones_Activos_Fijos">#N/A</definedName>
    <definedName name="Funciones_Catalogo">#N/A</definedName>
    <definedName name="Funciones_Componente">#N/A</definedName>
    <definedName name="Funciones_Devolucion">#N/A</definedName>
    <definedName name="Funciones_Empresa">#N/A</definedName>
    <definedName name="Funciones_Fechas_Periodos">#N/A</definedName>
    <definedName name="Funciones_Movimientos">#N/A</definedName>
    <definedName name="Funciones_Polizas">#N/A</definedName>
    <definedName name="Funciones_Saldos">#N/A</definedName>
    <definedName name="Funciones_Tablas">#N/A</definedName>
    <definedName name="g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G1erTrim100" localSheetId="0">#REF!</definedName>
    <definedName name="G1erTrim100">#REF!</definedName>
    <definedName name="G1erTrim200" localSheetId="0">#REF!</definedName>
    <definedName name="G1erTrim200">#REF!</definedName>
    <definedName name="G2doTrim100" localSheetId="0">#REF!</definedName>
    <definedName name="G2doTrim100">#REF!</definedName>
    <definedName name="G2doTrim200" localSheetId="0">#REF!</definedName>
    <definedName name="G2doTrim200">#REF!</definedName>
    <definedName name="G3erTrim100" localSheetId="0">#REF!</definedName>
    <definedName name="G3erTrim100">#REF!</definedName>
    <definedName name="G3erTrim200" localSheetId="0">#REF!</definedName>
    <definedName name="G3erTrim200">#REF!</definedName>
    <definedName name="G4toTrim100" localSheetId="0">#REF!</definedName>
    <definedName name="G4toTrim100">#REF!</definedName>
    <definedName name="G4toTrim200" localSheetId="0">#REF!</definedName>
    <definedName name="G4toTrim200">#REF!</definedName>
    <definedName name="GA" localSheetId="0">#REF!</definedName>
    <definedName name="GA">#REF!</definedName>
    <definedName name="GABY">#N/A</definedName>
    <definedName name="Gastos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GASTOS_1" localSheetId="0">#REF!</definedName>
    <definedName name="GASTOS_1">#REF!</definedName>
    <definedName name="GASTOS1" localSheetId="0">#REF!</definedName>
    <definedName name="GASTOS1">#REF!</definedName>
    <definedName name="Gastosgescopy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Gmes100" localSheetId="0">#REF!</definedName>
    <definedName name="Gmes100">#REF!</definedName>
    <definedName name="Gmes200" localSheetId="0">#REF!</definedName>
    <definedName name="Gmes200">#REF!</definedName>
    <definedName name="GOTS" localSheetId="0">[1]M.P.!#REF!</definedName>
    <definedName name="GOTS">[1]M.P.!#REF!</definedName>
    <definedName name="_xlnm.Recorder" localSheetId="0">#REF!</definedName>
    <definedName name="_xlnm.Recorder">#REF!</definedName>
    <definedName name="GTTTT1" localSheetId="0">#REF!</definedName>
    <definedName name="GTTTT1">#REF!</definedName>
    <definedName name="GTTTT2" localSheetId="0">#REF!</definedName>
    <definedName name="GTTTT2">#REF!</definedName>
    <definedName name="GUATEMALA" localSheetId="0">#REF!</definedName>
    <definedName name="GUATEMALA">#REF!</definedName>
    <definedName name="h" localSheetId="0">#REF!</definedName>
    <definedName name="h">#REF!</definedName>
    <definedName name="ha" localSheetId="0">#REF!</definedName>
    <definedName name="ha">#REF!</definedName>
    <definedName name="Header" localSheetId="0">#REF!</definedName>
    <definedName name="Header">#REF!</definedName>
    <definedName name="HER">#N/A</definedName>
    <definedName name="HIST.ADSA" localSheetId="0">#REF!</definedName>
    <definedName name="HIST.ADSA">#REF!</definedName>
    <definedName name="HIST.AFIL" localSheetId="0">#REF!</definedName>
    <definedName name="HIST.AFIL">#REF!</definedName>
    <definedName name="HIST.AZTLAN" localSheetId="0">#REF!</definedName>
    <definedName name="HIST.AZTLAN">#REF!</definedName>
    <definedName name="HIST.CTBR" localSheetId="0">[11]CTBR!#REF!</definedName>
    <definedName name="HIST.CTBR">[11]CTBR!#REF!</definedName>
    <definedName name="HIST.FYCSA" localSheetId="0">#REF!</definedName>
    <definedName name="HIST.FYCSA">#REF!</definedName>
    <definedName name="HIST.INTER">[11]INTERCONEXIONES2000!$B$1:$O$34,[11]INTERCONEXIONES2000!$B$41:$O$74,[11]INTERCONEXIONES2000!$B$76:$O$107</definedName>
    <definedName name="HIST.RED1" localSheetId="0">#REF!</definedName>
    <definedName name="HIST.RED1">#REF!</definedName>
    <definedName name="HIST.RESA" localSheetId="0">#REF!</definedName>
    <definedName name="HIST.RESA">#REF!</definedName>
    <definedName name="HIST.TELMEX" localSheetId="0">#REF!</definedName>
    <definedName name="HIST.TELMEX">#REF!</definedName>
    <definedName name="HIST_96_99" localSheetId="0">#REF!</definedName>
    <definedName name="HIST_96_99">#REF!</definedName>
    <definedName name="historico_2000" localSheetId="0">#REF!</definedName>
    <definedName name="historico_2000">#REF!</definedName>
    <definedName name="HISTORICO98" localSheetId="0">#REF!</definedName>
    <definedName name="HISTORICO98">#REF!</definedName>
    <definedName name="HOJA" localSheetId="0">#REF!</definedName>
    <definedName name="HOJA">#REF!</definedName>
    <definedName name="HOJA1" localSheetId="0">#REF!</definedName>
    <definedName name="HOJA1">#REF!</definedName>
    <definedName name="HOJA2" localSheetId="0">#REF!</definedName>
    <definedName name="HOJA2">#REF!</definedName>
    <definedName name="HTBAL" localSheetId="0">[1]M.P.!#REF!</definedName>
    <definedName name="HTBAL">[1]M.P.!#REF!</definedName>
    <definedName name="HTRES" localSheetId="0">[1]M.P.!#REF!</definedName>
    <definedName name="HTRES">[1]M.P.!#REF!</definedName>
    <definedName name="HTSEC" localSheetId="0">[1]M.P.!#REF!</definedName>
    <definedName name="HTSEC">[1]M.P.!#REF!</definedName>
    <definedName name="HTSECN" localSheetId="0">[1]M.P.!#REF!</definedName>
    <definedName name="HTSECN">[1]M.P.!#REF!</definedName>
    <definedName name="i">'[6]$Corrientes'!$A$2</definedName>
    <definedName name="I_9" localSheetId="0">#REF!</definedName>
    <definedName name="I_9">#REF!</definedName>
    <definedName name="I_SEC" localSheetId="0">#REF!</definedName>
    <definedName name="I_SEC">#REF!</definedName>
    <definedName name="IA" localSheetId="0">#REF!</definedName>
    <definedName name="IA">#REF!</definedName>
    <definedName name="IDRFM" localSheetId="0">#REF!</definedName>
    <definedName name="IDRFM">#REF!</definedName>
    <definedName name="IMPBICOM">#N/A</definedName>
    <definedName name="Imprimir_área_IM" localSheetId="0">#REF!</definedName>
    <definedName name="Imprimir_área_IM">#REF!</definedName>
    <definedName name="IMSS" localSheetId="0">[38]Int.!#REF!</definedName>
    <definedName name="IMSS">[38]Int.!#REF!</definedName>
    <definedName name="INDI">#N/A</definedName>
    <definedName name="INDI8889">#N/A</definedName>
    <definedName name="INDICE" localSheetId="0">[39]!INDICE</definedName>
    <definedName name="INDICE">[39]!INDICE</definedName>
    <definedName name="INDICE_NACIONAL_DE_PRECIOS_AL_CONSUMIDOR" localSheetId="0">#REF!</definedName>
    <definedName name="INDICE_NACIONAL_DE_PRECIOS_AL_CONSUMIDOR">#REF!</definedName>
    <definedName name="INDICE8" localSheetId="0">[39]!INDICE</definedName>
    <definedName name="INDICE8">[39]!INDICE</definedName>
    <definedName name="INDICE87">#N/A</definedName>
    <definedName name="INFOR" localSheetId="0">#REF!</definedName>
    <definedName name="INFOR">#REF!</definedName>
    <definedName name="informe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informes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INGENIERIA" localSheetId="0">#REF!</definedName>
    <definedName name="INGENIERIA">#REF!</definedName>
    <definedName name="INGENIERIA2" localSheetId="0">#REF!</definedName>
    <definedName name="INGENIERIA2">#REF!</definedName>
    <definedName name="INGR2" localSheetId="0">[1]M.P.!#REF!</definedName>
    <definedName name="INGR2">[1]M.P.!#REF!</definedName>
    <definedName name="Ingreso" localSheetId="0">#REF!</definedName>
    <definedName name="Ingreso">#REF!</definedName>
    <definedName name="INGRESOS" localSheetId="0">#REF!</definedName>
    <definedName name="INGRESOS">#REF!</definedName>
    <definedName name="Inicio" localSheetId="0">'[40]02-T_DEP'!#REF!</definedName>
    <definedName name="Inicio">'[40]02-T_DEP'!#REF!</definedName>
    <definedName name="INPC" localSheetId="0">#REF!</definedName>
    <definedName name="INPC">#REF!</definedName>
    <definedName name="INPCBASE" localSheetId="0">#REF!</definedName>
    <definedName name="INPCBASE">#REF!</definedName>
    <definedName name="Institucional" localSheetId="0">'[15]CIF-3'!$A$1:$I$63,'[15]CIF-3'!#REF!,'[15]CIF-3'!#REF!,'[15]CIF-3'!#REF!,'[15]CIF-3'!#REF!</definedName>
    <definedName name="Institucional">'[15]CIF-3'!$A$1:$I$63,'[15]CIF-3'!#REF!,'[15]CIF-3'!#REF!,'[15]CIF-3'!#REF!,'[15]CIF-3'!#REF!</definedName>
    <definedName name="INT" localSheetId="0">#REF!</definedName>
    <definedName name="INT">#REF!</definedName>
    <definedName name="INTDIP" localSheetId="0">[1]M.P.!#REF!</definedName>
    <definedName name="INTDIP">[1]M.P.!#REF!</definedName>
    <definedName name="INTER" localSheetId="0">[1]M.P.!#REF!</definedName>
    <definedName name="INTER">[1]M.P.!#REF!</definedName>
    <definedName name="INTS" localSheetId="0">[41]VARIOS!#REF!</definedName>
    <definedName name="INTS">[41]VARIOS!#REF!</definedName>
    <definedName name="IPC" localSheetId="0">#REF!</definedName>
    <definedName name="IPC">#REF!</definedName>
    <definedName name="Ir_Inicio">#N/A</definedName>
    <definedName name="j">'[6]$Corrientes'!$B$2</definedName>
    <definedName name="JA" localSheetId="0">#REF!</definedName>
    <definedName name="JA">#REF!</definedName>
    <definedName name="jose" localSheetId="0">[2]VOLORIGEN!#REF!</definedName>
    <definedName name="jose">[2]VOLORIGEN!#REF!</definedName>
    <definedName name="JUAN" localSheetId="0">#REF!</definedName>
    <definedName name="JUAN">#REF!</definedName>
    <definedName name="JUL" localSheetId="0">#REF!</definedName>
    <definedName name="JUL">#REF!</definedName>
    <definedName name="JULIO" localSheetId="0">#REF!</definedName>
    <definedName name="JULIO">#REF!</definedName>
    <definedName name="JUN" localSheetId="0">#REF!</definedName>
    <definedName name="JUN">#REF!</definedName>
    <definedName name="JUN98MIL" localSheetId="0">#REF!</definedName>
    <definedName name="JUN98MIL">#REF!</definedName>
    <definedName name="JUN98MILL" localSheetId="0">#REF!</definedName>
    <definedName name="JUN98MILL">#REF!</definedName>
    <definedName name="JUNIO" localSheetId="0">#REF!</definedName>
    <definedName name="JUNIO">#REF!</definedName>
    <definedName name="K" localSheetId="0">#REF!</definedName>
    <definedName name="K">#REF!</definedName>
    <definedName name="LD" localSheetId="0">'[15]CIF-3'!#REF!,'[15]CIF-3'!#REF!,'[15]CIF-3'!#REF!,'[15]CIF-3'!#REF!</definedName>
    <definedName name="LD">'[15]CIF-3'!#REF!,'[15]CIF-3'!#REF!,'[15]CIF-3'!#REF!,'[15]CIF-3'!#REF!</definedName>
    <definedName name="Legal">'[42]TM1.Settings'!$C$20</definedName>
    <definedName name="LINCETES" localSheetId="0">#REF!</definedName>
    <definedName name="LINCETES">#REF!</definedName>
    <definedName name="LINDOLAR" localSheetId="0">#REF!</definedName>
    <definedName name="LINDOLAR">#REF!</definedName>
    <definedName name="LINIPC" localSheetId="0">#REF!</definedName>
    <definedName name="LINIPC">#REF!</definedName>
    <definedName name="LISTA">#N/A</definedName>
    <definedName name="Local" localSheetId="0">'[15]CIF-3'!#REF!,'[15]CIF-3'!#REF!,'[15]CIF-3'!#REF!,'[15]CIF-3'!#REF!</definedName>
    <definedName name="Local">'[15]CIF-3'!#REF!,'[15]CIF-3'!#REF!,'[15]CIF-3'!#REF!,'[15]CIF-3'!#REF!</definedName>
    <definedName name="luis" localSheetId="0">[2]VOLORIGEN!#REF!</definedName>
    <definedName name="luis">[2]VOLORIGEN!#REF!</definedName>
    <definedName name="LUN">#N/A</definedName>
    <definedName name="m">'[17]0'!$B$15:$H$27</definedName>
    <definedName name="MA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MACRO" localSheetId="0">[2]VOLORIGEN!#REF!</definedName>
    <definedName name="MACRO">[2]VOLORIGEN!#REF!</definedName>
    <definedName name="MAR" localSheetId="0">#REF!</definedName>
    <definedName name="MAR">#REF!</definedName>
    <definedName name="Marzo" localSheetId="0">#REF!</definedName>
    <definedName name="Marzo">#REF!</definedName>
    <definedName name="MASCARA1" localSheetId="0">[2]VOLORIGEN!#REF!</definedName>
    <definedName name="MASCARA1">[2]VOLORIGEN!#REF!</definedName>
    <definedName name="MASCARA2" localSheetId="0">[2]VOLORIGEN!#REF!</definedName>
    <definedName name="MASCARA2">[2]VOLORIGEN!#REF!</definedName>
    <definedName name="MATRIZ" localSheetId="0">#REF!</definedName>
    <definedName name="MATRIZ">#REF!</definedName>
    <definedName name="matriz2" localSheetId="0">#REF!</definedName>
    <definedName name="matriz2">#REF!</definedName>
    <definedName name="MAY" localSheetId="0">#REF!</definedName>
    <definedName name="MAY">#REF!</definedName>
    <definedName name="MAYO" localSheetId="0">#REF!</definedName>
    <definedName name="MAYO">#REF!</definedName>
    <definedName name="mayor" localSheetId="0">#REF!</definedName>
    <definedName name="mayor">#REF!</definedName>
    <definedName name="ME97B" localSheetId="0">#REF!</definedName>
    <definedName name="ME97B">#REF!</definedName>
    <definedName name="MECANICA_PARA_EL_CAMBIO_DE_VIDA_DE_EQUIPO_DE_TRANSPORTE__DE_7_A_5_AÑOS" localSheetId="0">#REF!</definedName>
    <definedName name="MECANICA_PARA_EL_CAMBIO_DE_VIDA_DE_EQUIPO_DE_TRANSPORTE__DE_7_A_5_AÑOS">#REF!</definedName>
    <definedName name="MENU" localSheetId="0">[1]M.P.!#REF!</definedName>
    <definedName name="MENU">[1]M.P.!#REF!</definedName>
    <definedName name="Mes">'[8]0'!$C$1</definedName>
    <definedName name="MesA">'[17]0'!$D$1</definedName>
    <definedName name="MesAA">'[17]0'!$C$2</definedName>
    <definedName name="MesAAñoA">'[17]0'!$D$2</definedName>
    <definedName name="MesAntAñoAnt">'[43]0'!$D$2</definedName>
    <definedName name="Meses">'[17]0'!$B$7:$J$20</definedName>
    <definedName name="mex" localSheetId="0">#REF!</definedName>
    <definedName name="mex">#REF!</definedName>
    <definedName name="Mgmt">'[42]TM1.Settings'!$C$18</definedName>
    <definedName name="min" localSheetId="0">#REF!</definedName>
    <definedName name="min">#REF!</definedName>
    <definedName name="MINERIA">[44]MINDATA!$A$6:$BE$160</definedName>
    <definedName name="MINVAR">'[44]Var% Volumen'!$A$6:$AG$110</definedName>
    <definedName name="mmm" hidden="1">{"GLA Actual",#N/A,FALSE,"GLA Input";"GLB Actual",#N/A,FALSE,"GLB Input";"GGM Actual",#N/A,FALSE,"GGM Input";"SurFin Actual",#N/A,FALSE,"SurFin Input";"CBC Actual",#N/A,FALSE,"CBC Input";"DTVI Actual",#N/A,FALSE,"DTVI Input";"Elim Actual",#N/A,FALSE,"Elim Input";"Other Actual",#N/A,FALSE,"Other Input"}</definedName>
    <definedName name="moneda" localSheetId="0">#REF!</definedName>
    <definedName name="moneda">#REF!</definedName>
    <definedName name="MONEDA2" localSheetId="0">#REF!</definedName>
    <definedName name="MONEDA2">#REF!</definedName>
    <definedName name="mora">'[45]ACUM HISTORICO'!$A$10</definedName>
    <definedName name="newE1s" localSheetId="0">#REF!</definedName>
    <definedName name="newE1s">#REF!</definedName>
    <definedName name="nghty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nn" hidden="1">{#N/A,#N/A,FALSE,"Lineup Costs";#N/A,#N/A,FALSE,"Grossed Cost";#N/A,#N/A,FALSE,"RealAvg."}</definedName>
    <definedName name="NOROESTE" localSheetId="0">'[20]10'!#REF!</definedName>
    <definedName name="NOROESTE">'[20]10'!#REF!</definedName>
    <definedName name="NORTE" localSheetId="0">'[20]05'!#REF!</definedName>
    <definedName name="NORTE">'[20]05'!#REF!</definedName>
    <definedName name="NOTA_WORD1" localSheetId="0">#REF!</definedName>
    <definedName name="NOTA_WORD1">#REF!</definedName>
    <definedName name="NOTA_WORD2" localSheetId="0">#REF!</definedName>
    <definedName name="NOTA_WORD2">#REF!</definedName>
    <definedName name="NOTA2002_2003" localSheetId="0">#REF!</definedName>
    <definedName name="NOTA2002_2003">#REF!</definedName>
    <definedName name="NOTA2003" localSheetId="0">#REF!</definedName>
    <definedName name="NOTA2003">#REF!</definedName>
    <definedName name="NOTADIC2002" localSheetId="0">#REF!</definedName>
    <definedName name="NOTADIC2002">#REF!</definedName>
    <definedName name="NOTAPRENSA">[2]MENSUAL!$A$6:$M$223</definedName>
    <definedName name="NOTAPRENSA1">'[2]VOL ACUMULADO'!$A$6:$M$206</definedName>
    <definedName name="NOV" localSheetId="0">#REF!</definedName>
    <definedName name="NOV">#REF!</definedName>
    <definedName name="NOVIEMBRE" localSheetId="0">#REF!</definedName>
    <definedName name="NOVIEMBRE">#REF!</definedName>
    <definedName name="NUEVA" localSheetId="0">#REF!</definedName>
    <definedName name="NUEVA">#REF!</definedName>
    <definedName name="nuevo">'[46]0'!$C$1</definedName>
    <definedName name="Num" localSheetId="0">IF(LEN(TRIM(#REF!))&gt;7,LEFT(TRIM(#REF!),SEARCH(".",TRIM(#REF!),1)-1)&amp;MID(TRIM(#REF!),1+SEARCH(".",TRIM(#REF!),1),1000),TRIM(#REF!))</definedName>
    <definedName name="Num">IF(LEN(TRIM(#REF!))&gt;7,LEFT(TRIM(#REF!),SEARCH(".",TRIM(#REF!),1)-1)&amp;MID(TRIM(#REF!),1+SEARCH(".",TRIM(#REF!),1),1000),TRIM(#REF!))</definedName>
    <definedName name="NUMERO" localSheetId="0">[2]VOLORIGEN!#REF!</definedName>
    <definedName name="NUMERO">[2]VOLORIGEN!#REF!</definedName>
    <definedName name="NVOA1" localSheetId="0">#REF!</definedName>
    <definedName name="NVOA1">#REF!</definedName>
    <definedName name="NVOA2" localSheetId="0">#REF!</definedName>
    <definedName name="NVOA2">#REF!</definedName>
    <definedName name="OCCIDENTE" localSheetId="0">'[20]35'!#REF!</definedName>
    <definedName name="OCCIDENTE">'[20]35'!#REF!</definedName>
    <definedName name="OCT" localSheetId="0">#REF!</definedName>
    <definedName name="OCT">#REF!</definedName>
    <definedName name="OCTUBRE" localSheetId="0">#REF!</definedName>
    <definedName name="OCTUBRE">#REF!</definedName>
    <definedName name="OFICINA" localSheetId="0">#REF!</definedName>
    <definedName name="OFICINA">#REF!</definedName>
    <definedName name="OPERES1" localSheetId="0">[12]OPERACION!#REF!</definedName>
    <definedName name="OPERES1">[12]OPERACION!#REF!</definedName>
    <definedName name="OPERES2" localSheetId="0">[12]OPERACION!#REF!</definedName>
    <definedName name="OPERES2">[12]OPERACION!#REF!</definedName>
    <definedName name="ORIENTE" localSheetId="0">'[20]45'!#REF!</definedName>
    <definedName name="ORIENTE">'[20]45'!#REF!</definedName>
    <definedName name="ORIGEN" localSheetId="0">#REF!</definedName>
    <definedName name="ORIGEN">#REF!</definedName>
    <definedName name="osma" localSheetId="0">#REF!,#REF!,#REF!,#REF!,#REF!</definedName>
    <definedName name="osma">#REF!,#REF!,#REF!,#REF!,#REF!</definedName>
    <definedName name="osma1" localSheetId="0">#REF!,#REF!,#REF!,#REF!</definedName>
    <definedName name="osma1">#REF!,#REF!,#REF!,#REF!</definedName>
    <definedName name="osma2" localSheetId="0">#REF!,#REF!,#REF!,#REF!</definedName>
    <definedName name="osma2">#REF!,#REF!,#REF!,#REF!</definedName>
    <definedName name="osma3" localSheetId="0">#REF!</definedName>
    <definedName name="osma3">#REF!</definedName>
    <definedName name="osma4" localSheetId="0">#REF!,#REF!,#REF!,#REF!</definedName>
    <definedName name="osma4">#REF!,#REF!,#REF!,#REF!</definedName>
    <definedName name="OTRAS" localSheetId="0">#REF!</definedName>
    <definedName name="OTRAS">#REF!</definedName>
    <definedName name="OTROS" localSheetId="0">#REF!</definedName>
    <definedName name="OTROS">#REF!</definedName>
    <definedName name="otros2" localSheetId="0">#REF!</definedName>
    <definedName name="otros2">#REF!</definedName>
    <definedName name="OTROSACTCONSOL" localSheetId="0">#REF!</definedName>
    <definedName name="OTROSACTCONSOL">#REF!</definedName>
    <definedName name="OTROSACTMEX" localSheetId="0">'[47]OTROS ACTIVOS'!#REF!</definedName>
    <definedName name="OTROSACTMEX">'[47]OTROS ACTIVOS'!#REF!</definedName>
    <definedName name="PACIFICO" localSheetId="0">'[20]20'!#REF!</definedName>
    <definedName name="PACIFICO">'[20]20'!#REF!</definedName>
    <definedName name="Pal_Workbook_GUID" hidden="1">"P1H6R1B74UANAH2ZL61HSKT5"</definedName>
    <definedName name="PANR141" localSheetId="0">#REF!</definedName>
    <definedName name="PANR141">#REF!</definedName>
    <definedName name="PANR142" localSheetId="0">#REF!</definedName>
    <definedName name="PANR142">#REF!</definedName>
    <definedName name="PANR143" localSheetId="0">#REF!</definedName>
    <definedName name="PANR143">#REF!</definedName>
    <definedName name="PANR144" localSheetId="0">#REF!</definedName>
    <definedName name="PANR144">#REF!</definedName>
    <definedName name="PANR145" localSheetId="0">#REF!</definedName>
    <definedName name="PANR145">#REF!</definedName>
    <definedName name="PANR146" localSheetId="0">#REF!</definedName>
    <definedName name="PANR146">#REF!</definedName>
    <definedName name="PARABOLA" localSheetId="0">#REF!</definedName>
    <definedName name="PARABOLA">#REF!</definedName>
    <definedName name="PARIDAD" localSheetId="0">#REF!</definedName>
    <definedName name="PARIDAD">#REF!</definedName>
    <definedName name="PAS" localSheetId="0">[1]M.P.!#REF!</definedName>
    <definedName name="PAS">[1]M.P.!#REF!</definedName>
    <definedName name="PASSER" localSheetId="0">#REF!</definedName>
    <definedName name="PASSER">#REF!</definedName>
    <definedName name="Passivo" localSheetId="0">#REF!</definedName>
    <definedName name="Passivo">#REF!</definedName>
    <definedName name="PASTEL" localSheetId="0">#REF!</definedName>
    <definedName name="PASTEL">#REF!</definedName>
    <definedName name="Percap1" localSheetId="0">[2]VOLORIGEN!#REF!</definedName>
    <definedName name="Percap1">[2]VOLORIGEN!#REF!</definedName>
    <definedName name="Periodo">[34]Configuracion!$H$5</definedName>
    <definedName name="Plandecuentasperu" localSheetId="0" hidden="1">Main.SAPF4Help()</definedName>
    <definedName name="Plandecuentasperu" hidden="1">Main.SAPF4Help()</definedName>
    <definedName name="PLANHISTISR" localSheetId="0">#REF!</definedName>
    <definedName name="PLANHISTISR">#REF!</definedName>
    <definedName name="PLANHISTPTU" localSheetId="0">#REF!</definedName>
    <definedName name="PLANHISTPTU">#REF!</definedName>
    <definedName name="PLANREV" localSheetId="0">#REF!</definedName>
    <definedName name="PLANREV">#REF!</definedName>
    <definedName name="PONIENTE" localSheetId="0">'[20]40'!#REF!</definedName>
    <definedName name="PONIENTE">'[20]40'!#REF!</definedName>
    <definedName name="porcela" localSheetId="0">#REF!</definedName>
    <definedName name="porcela">#REF!</definedName>
    <definedName name="PPTO92" localSheetId="0">#REF!</definedName>
    <definedName name="PPTO92">#REF!</definedName>
    <definedName name="PREPARA" localSheetId="0">[2]VOLORIGEN!#REF!</definedName>
    <definedName name="PREPARA">[2]VOLORIGEN!#REF!</definedName>
    <definedName name="Print_Area_MI" localSheetId="0">#REF!</definedName>
    <definedName name="Print_Area_MI">#REF!</definedName>
    <definedName name="printarea2" localSheetId="0">#REF!</definedName>
    <definedName name="printarea2">#REF!</definedName>
    <definedName name="printareami2" localSheetId="0">#REF!</definedName>
    <definedName name="printareami2">#REF!</definedName>
    <definedName name="PROCAL90" localSheetId="0">#REF!</definedName>
    <definedName name="PROCAL90">#REF!</definedName>
    <definedName name="Product" localSheetId="0">#REF!</definedName>
    <definedName name="Product">#REF!</definedName>
    <definedName name="ProductCode">[42]Sys.Cap!$D$1</definedName>
    <definedName name="ProductList">[42]Sys.Cap!$AM$1:$AM$14</definedName>
    <definedName name="PRODUCTOS" localSheetId="0">#REF!</definedName>
    <definedName name="PRODUCTOS">#REF!</definedName>
    <definedName name="PRODUCTOS1" localSheetId="0">#REF!</definedName>
    <definedName name="PRODUCTOS1">#REF!</definedName>
    <definedName name="ProductTable" localSheetId="0">#REF!</definedName>
    <definedName name="ProductTable">#REF!</definedName>
    <definedName name="Project">'[42]TM1.Settings'!$C$21</definedName>
    <definedName name="PROMEDIO" localSheetId="0">#REF!</definedName>
    <definedName name="PROMEDIO">#REF!</definedName>
    <definedName name="provv" hidden="1">{#N/A,#N/A,FALSE,"Lineup Costs";#N/A,#N/A,FALSE,"Grossed Cost";#N/A,#N/A,FALSE,"RealAvg."}</definedName>
    <definedName name="PROYII" localSheetId="0">'[14]NVA PRES PROY'!#REF!</definedName>
    <definedName name="PROYII">'[14]NVA PRES PROY'!#REF!</definedName>
    <definedName name="prueba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PS" localSheetId="0">#REF!</definedName>
    <definedName name="PS">#REF!</definedName>
    <definedName name="q" localSheetId="0">[2]VOLORIGEN!#REF!</definedName>
    <definedName name="q">[2]VOLORIGEN!#REF!</definedName>
    <definedName name="QA" localSheetId="0">#REF!</definedName>
    <definedName name="QA">#REF!</definedName>
    <definedName name="QB" localSheetId="0">#REF!</definedName>
    <definedName name="QB">#REF!</definedName>
    <definedName name="qeeee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qeeee1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qwq" hidden="1">{#N/A,#N/A,FALSE,"Averages";#N/A,#N/A,FALSE,"Lineup Costs";#N/A,#N/A,FALSE,"Grossed Cost";#N/A,#N/A,FALSE,"PPV";#N/A,#N/A,FALSE,"Avg. Cost"}</definedName>
    <definedName name="RA" localSheetId="0">#REF!</definedName>
    <definedName name="RA">#REF!</definedName>
    <definedName name="Rango" localSheetId="0">#REF!</definedName>
    <definedName name="Rango">#REF!</definedName>
    <definedName name="RANGO_SI2" localSheetId="0">#REF!</definedName>
    <definedName name="RANGO_SI2">#REF!</definedName>
    <definedName name="rango1">[48]PLANILLA!$G$1:$G$2,[48]PLANILLA!$G$4,[48]PLANILLA!$C$1:$C$6,[48]PLANILLA!$A$8:$IV$75</definedName>
    <definedName name="RatiosJun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RatiosJunio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RawData" localSheetId="0">#REF!</definedName>
    <definedName name="RawData">#REF!</definedName>
    <definedName name="RawHeader" localSheetId="0">#REF!</definedName>
    <definedName name="RawHeader">#REF!</definedName>
    <definedName name="RE" localSheetId="0">#REF!</definedName>
    <definedName name="RE">#REF!</definedName>
    <definedName name="REAL1997">[49]ERCTRL!$M$2:$U$77</definedName>
    <definedName name="REAL1998">[49]ERCTRL!$X$352:$AF$426</definedName>
    <definedName name="Real99">[50]Real99!$B$1:$N$200</definedName>
    <definedName name="Receita" localSheetId="0">#REF!</definedName>
    <definedName name="Receita">#REF!</definedName>
    <definedName name="redondeo" localSheetId="0">#REF!</definedName>
    <definedName name="redondeo">#REF!</definedName>
    <definedName name="REEXP_96_99" localSheetId="0">#REF!</definedName>
    <definedName name="REEXP_96_99">#REF!</definedName>
    <definedName name="REGLIN" localSheetId="0">#REF!</definedName>
    <definedName name="REGLIN">#REF!</definedName>
    <definedName name="renault">[51]Master!$A$1:$BD$5</definedName>
    <definedName name="RENDIMIENTO">#N/A</definedName>
    <definedName name="Renta">[52]B_L!$G$6</definedName>
    <definedName name="RES" localSheetId="0">[1]M.P.!#REF!</definedName>
    <definedName name="RES">[1]M.P.!#REF!</definedName>
    <definedName name="RES_CORP" localSheetId="0">#REF!</definedName>
    <definedName name="RES_CORP">#REF!</definedName>
    <definedName name="RES_DIV" localSheetId="0">[20]RESDIV!#REF!</definedName>
    <definedName name="RES_DIV">[20]RESDIV!#REF!</definedName>
    <definedName name="RES_DIVISIONES" localSheetId="0">[20]RESDIV!#REF!</definedName>
    <definedName name="RES_DIVISIONES">[20]RESDIV!#REF!</definedName>
    <definedName name="RES_EJECUTIVO" localSheetId="0">#REF!</definedName>
    <definedName name="RES_EJECUTIVO">#REF!</definedName>
    <definedName name="RES_L.D." localSheetId="0">#REF!</definedName>
    <definedName name="RES_L.D.">#REF!</definedName>
    <definedName name="RES1_2000" localSheetId="0">#REF!</definedName>
    <definedName name="RES1_2000">#REF!</definedName>
    <definedName name="RES1_2001" localSheetId="0">#REF!</definedName>
    <definedName name="RES1_2001">#REF!</definedName>
    <definedName name="RES1DIC99" localSheetId="0">#REF!</definedName>
    <definedName name="RES1DIC99">#REF!</definedName>
    <definedName name="RES1JUN00" localSheetId="0">#REF!</definedName>
    <definedName name="RES1JUN00">#REF!</definedName>
    <definedName name="RES1JUN99" localSheetId="0">#REF!</definedName>
    <definedName name="RES1JUN99">#REF!</definedName>
    <definedName name="RES1MZO.00" localSheetId="0">#REF!</definedName>
    <definedName name="RES1MZO.00">#REF!</definedName>
    <definedName name="RES1MZO.99" localSheetId="0">#REF!</definedName>
    <definedName name="RES1MZO.99">#REF!</definedName>
    <definedName name="RES1SEP00" localSheetId="0">#REF!</definedName>
    <definedName name="RES1SEP00">#REF!</definedName>
    <definedName name="RES2_2000" localSheetId="0">#REF!</definedName>
    <definedName name="RES2_2000">#REF!</definedName>
    <definedName name="RES2_2001" localSheetId="0">#REF!</definedName>
    <definedName name="RES2_2001">#REF!</definedName>
    <definedName name="RES2DIC99" localSheetId="0">#REF!</definedName>
    <definedName name="RES2DIC99">#REF!</definedName>
    <definedName name="RES2JUN.00" localSheetId="0">#REF!</definedName>
    <definedName name="RES2JUN.00">#REF!</definedName>
    <definedName name="RES2JUN99" localSheetId="0">#REF!</definedName>
    <definedName name="RES2JUN99">#REF!</definedName>
    <definedName name="RES2MZO.00" localSheetId="0">#REF!</definedName>
    <definedName name="RES2MZO.00">#REF!</definedName>
    <definedName name="RES2MZO.99" localSheetId="0">#REF!</definedName>
    <definedName name="RES2MZO.99">#REF!</definedName>
    <definedName name="RES2OCT99" localSheetId="0">#REF!</definedName>
    <definedName name="RES2OCT99">#REF!</definedName>
    <definedName name="RES2SEP99" localSheetId="0">#REF!</definedName>
    <definedName name="RES2SEP99">#REF!</definedName>
    <definedName name="RES3_2000" localSheetId="0">#REF!</definedName>
    <definedName name="RES3_2000">#REF!</definedName>
    <definedName name="RES3_2001" localSheetId="0">#REF!</definedName>
    <definedName name="RES3_2001">#REF!</definedName>
    <definedName name="RES3JUN99" localSheetId="0">#REF!</definedName>
    <definedName name="RES3JUN99">#REF!</definedName>
    <definedName name="RES3MZO.00" localSheetId="0">#REF!</definedName>
    <definedName name="RES3MZO.00">#REF!</definedName>
    <definedName name="RES3OCT99" localSheetId="0">#REF!</definedName>
    <definedName name="RES3OCT99">#REF!</definedName>
    <definedName name="RES4_2000" localSheetId="0">#REF!</definedName>
    <definedName name="RES4_2000">#REF!</definedName>
    <definedName name="RES4_2001" localSheetId="0">#REF!</definedName>
    <definedName name="RES4_2001">#REF!</definedName>
    <definedName name="RES4JUN.00" localSheetId="0">#REF!</definedName>
    <definedName name="RES4JUN.00">#REF!</definedName>
    <definedName name="RES4JUN99" localSheetId="0">#REF!</definedName>
    <definedName name="RES4JUN99">#REF!</definedName>
    <definedName name="RES4MZO.00" localSheetId="0">#REF!</definedName>
    <definedName name="RES4MZO.00">#REF!</definedName>
    <definedName name="RES4SEP.00" localSheetId="0">#REF!</definedName>
    <definedName name="RES4SEP.00">#REF!</definedName>
    <definedName name="RES5_2000" localSheetId="0">#REF!</definedName>
    <definedName name="RES5_2000">#REF!</definedName>
    <definedName name="RES5_2001" localSheetId="0">#REF!</definedName>
    <definedName name="RES5_2001">#REF!</definedName>
    <definedName name="RES5JUN99" localSheetId="0">#REF!</definedName>
    <definedName name="RES5JUN99">#REF!</definedName>
    <definedName name="RES6_2000" localSheetId="0">#REF!</definedName>
    <definedName name="RES6_2000">#REF!</definedName>
    <definedName name="RES6_2001" localSheetId="0">#REF!</definedName>
    <definedName name="RES6_2001">#REF!</definedName>
    <definedName name="RESABR" localSheetId="0">#REF!</definedName>
    <definedName name="RESABR">#REF!</definedName>
    <definedName name="RESAGO" localSheetId="0">#REF!</definedName>
    <definedName name="RESAGO">#REF!</definedName>
    <definedName name="RESDIC" localSheetId="0">#REF!</definedName>
    <definedName name="RESDIC">#REF!</definedName>
    <definedName name="RESENE" localSheetId="0">#REF!</definedName>
    <definedName name="RESENE">#REF!</definedName>
    <definedName name="RESFEB" localSheetId="0">#REF!</definedName>
    <definedName name="RESFEB">#REF!</definedName>
    <definedName name="RESGRU" localSheetId="0">#REF!</definedName>
    <definedName name="RESGRU">#REF!</definedName>
    <definedName name="RESJUL" localSheetId="0">#REF!</definedName>
    <definedName name="RESJUL">#REF!</definedName>
    <definedName name="RESJUN" localSheetId="0">#REF!</definedName>
    <definedName name="RESJUN">#REF!</definedName>
    <definedName name="RESJUN.00" localSheetId="0">#REF!</definedName>
    <definedName name="RESJUN.00">#REF!</definedName>
    <definedName name="RESMAR" localSheetId="0">#REF!</definedName>
    <definedName name="RESMAR">#REF!</definedName>
    <definedName name="RESMAY" localSheetId="0">#REF!</definedName>
    <definedName name="RESMAY">#REF!</definedName>
    <definedName name="RESNOV" localSheetId="0">#REF!</definedName>
    <definedName name="RESNOV">#REF!</definedName>
    <definedName name="RESOCT" localSheetId="0">#REF!</definedName>
    <definedName name="RESOCT">#REF!</definedName>
    <definedName name="RESSEP" localSheetId="0">#REF!</definedName>
    <definedName name="RESSEP">#REF!</definedName>
    <definedName name="RESULTA1" localSheetId="0">#REF!</definedName>
    <definedName name="RESULTA1">#REF!</definedName>
    <definedName name="RESULTA2" localSheetId="0">#REF!</definedName>
    <definedName name="RESULTA2">#REF!</definedName>
    <definedName name="RESULTA3" localSheetId="0">#REF!</definedName>
    <definedName name="RESULTA3">#REF!</definedName>
    <definedName name="RESULTA4" localSheetId="0">#REF!</definedName>
    <definedName name="RESULTA4">#REF!</definedName>
    <definedName name="RESULTADO">[35]REXXPBA!$A$1:$K$36</definedName>
    <definedName name="RESULTADOS">[35]REXXPBA!$N$2:$U$41</definedName>
    <definedName name="RESULTADOS1">[49]ERCTRL!$BJ$702:$BV$749</definedName>
    <definedName name="RESUM_01" localSheetId="0">#REF!</definedName>
    <definedName name="RESUM_01">#REF!</definedName>
    <definedName name="RESUM_05_04" localSheetId="0">#REF!</definedName>
    <definedName name="RESUM_05_04">#REF!</definedName>
    <definedName name="RESUM00" localSheetId="0">#REF!</definedName>
    <definedName name="RESUM00">#REF!</definedName>
    <definedName name="resum1" localSheetId="0">#REF!</definedName>
    <definedName name="resum1">#REF!</definedName>
    <definedName name="RESUM99" localSheetId="0">#REF!</definedName>
    <definedName name="RESUM99">#REF!</definedName>
    <definedName name="RESUMEN" localSheetId="0">#REF!</definedName>
    <definedName name="RESUMEN">#REF!</definedName>
    <definedName name="resumen2" localSheetId="0">#REF!</definedName>
    <definedName name="resumen2">#REF!</definedName>
    <definedName name="RESUMENII" localSheetId="0">#REF!</definedName>
    <definedName name="RESUMENII">#REF!</definedName>
    <definedName name="resumiles" localSheetId="0">#REF!</definedName>
    <definedName name="resumiles">#REF!</definedName>
    <definedName name="RESUMILL" localSheetId="0">#REF!</definedName>
    <definedName name="RESUMILL">#REF!</definedName>
    <definedName name="Resumo" localSheetId="0">#REF!</definedName>
    <definedName name="Resumo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dolfo" localSheetId="0">#REF!,#REF!,#REF!,#REF!</definedName>
    <definedName name="rodolfo">#REF!,#REF!,#REF!,#REF!</definedName>
    <definedName name="RRR" localSheetId="0">#REF!</definedName>
    <definedName name="RRR">#REF!</definedName>
    <definedName name="RRRRR" localSheetId="0">#REF!</definedName>
    <definedName name="RRRRR">#REF!</definedName>
    <definedName name="RS5MZO.00" localSheetId="0">#REF!</definedName>
    <definedName name="RS5MZO.00">#REF!</definedName>
    <definedName name="rty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RUTA_SI2" localSheetId="0">#REF!</definedName>
    <definedName name="RUTA_SI2">#REF!</definedName>
    <definedName name="RYR" localSheetId="0">#REF!</definedName>
    <definedName name="RYR">#REF!</definedName>
    <definedName name="S" localSheetId="0">#REF!</definedName>
    <definedName name="S">#REF!</definedName>
    <definedName name="S__AL_31___DIC_DE_1999" localSheetId="0">#REF!</definedName>
    <definedName name="S__AL_31___DIC_DE_1999">#REF!</definedName>
    <definedName name="SA" localSheetId="0">#REF!</definedName>
    <definedName name="SA">#REF!</definedName>
    <definedName name="SA_C_1_1_4_3_MES2" localSheetId="0">'[53]Móviles - Cobertura'!#REF!</definedName>
    <definedName name="SA_C_1_1_4_3_MES2">'[53]Móviles - Cobertura'!#REF!</definedName>
    <definedName name="SA_C_1_1_4_3_MES3" localSheetId="0">'[53]Móviles - Cobertura'!#REF!</definedName>
    <definedName name="SA_C_1_1_4_3_MES3">'[53]Móviles - Cobertura'!#REF!</definedName>
    <definedName name="SA_C_I_1_1_13" localSheetId="0">'[54]Móviles - lineas 2'!#REF!</definedName>
    <definedName name="SA_C_I_1_1_13">'[54]Móviles - lineas 2'!#REF!</definedName>
    <definedName name="SA_C_I_2_1_1_7" localSheetId="0">'[54]Móviles - trafico 2'!#REF!</definedName>
    <definedName name="SA_C_I_2_1_1_7">'[54]Móviles - trafico 2'!#REF!</definedName>
    <definedName name="SA_C_I_2_1_2_2" localSheetId="0">'[54]Móviles terminado'!#REF!</definedName>
    <definedName name="SA_C_I_2_1_2_2">'[54]Móviles terminado'!#REF!</definedName>
    <definedName name="SA_C_I_2_2_2_2" localSheetId="0">'[54]Móviles - número de llamadas'!#REF!</definedName>
    <definedName name="SA_C_I_2_2_2_2">'[54]Móviles - número de llamadas'!#REF!</definedName>
    <definedName name="SA_C_II_1_1_1" localSheetId="0">'[54] Móviles - Mayorista'!#REF!</definedName>
    <definedName name="SA_C_II_1_1_1">'[54] Móviles - Mayorista'!#REF!</definedName>
    <definedName name="SADDSA">#N/A</definedName>
    <definedName name="SALDOSxCIAS" localSheetId="0">#REF!</definedName>
    <definedName name="SALDOSxCIAS">#REF!</definedName>
    <definedName name="SALDOSxCONCEPTO" localSheetId="0">#REF!</definedName>
    <definedName name="SALDOSxCONCEPTO">#REF!</definedName>
    <definedName name="SALIDA1" localSheetId="0">#REF!</definedName>
    <definedName name="SALIDA1">#REF!</definedName>
    <definedName name="SALIDA2" localSheetId="0">#REF!</definedName>
    <definedName name="SALIDA2">#REF!</definedName>
    <definedName name="SALT1" localSheetId="0">#REF!</definedName>
    <definedName name="SALT1">#REF!</definedName>
    <definedName name="SALT2" localSheetId="0">#REF!</definedName>
    <definedName name="SALT2">#REF!</definedName>
    <definedName name="SANBORN">#N/A</definedName>
    <definedName name="SAPBEXrevision" hidden="1">2</definedName>
    <definedName name="SAPBEXsysID" hidden="1">"BIP"</definedName>
    <definedName name="SAPBEXwbID" hidden="1">"44VGCSHH507Q5RE5SRW24G3M7"</definedName>
    <definedName name="SAPFuncF4Help" localSheetId="0" hidden="1">Main.SAPF4Help()</definedName>
    <definedName name="SAPFuncF4Help" hidden="1">Main.SAPF4Help()</definedName>
    <definedName name="SAPFuncF5Help" localSheetId="0" hidden="1">Main.SAPF4Help()</definedName>
    <definedName name="SAPFuncF5Help" hidden="1">Main.SAPF4Help()</definedName>
    <definedName name="SAPRangeKEYFIG_Tabelle1_Tabelle1D1">[55]Tabelle1!$C$13</definedName>
    <definedName name="SAPRangePOPER_Tabelle1_Tabelle1D1" localSheetId="0">#REF!</definedName>
    <definedName name="SAPRangePOPER_Tabelle1_Tabelle1D1">#REF!</definedName>
    <definedName name="SAPRangeRACCT_Tabelle1_Tabelle1D1">[55]Tabelle1!$C$12</definedName>
    <definedName name="SAPRangeRVERS_Tabelle1_Tabelle1D1">[55]Tabelle1!$C$8</definedName>
    <definedName name="SAPRangeRYEAR_Tabelle1_Tabelle1D1" localSheetId="0">#REF!</definedName>
    <definedName name="SAPRangeRYEAR_Tabelle1_Tabelle1D1">#REF!</definedName>
    <definedName name="SAPTrigger_Tabelle1_Tabelle1D1">[56]sapactivexlhiddensheet!$A$39</definedName>
    <definedName name="SAPTrigger_Tabelle1_Tabelle1D2">[56]sapactivexlhiddensheet!$B$39</definedName>
    <definedName name="SAPTrigger_Tabelle1_Tabelle1D3">[57]sapactivexlhiddensheet!$C$39</definedName>
    <definedName name="SAUL">#N/A</definedName>
    <definedName name="sd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sdf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SEC" localSheetId="0">#REF!</definedName>
    <definedName name="SEC">#REF!</definedName>
    <definedName name="SECCYG" localSheetId="0">#REF!</definedName>
    <definedName name="SECCYG">#REF!</definedName>
    <definedName name="seccyg2" localSheetId="0">#REF!</definedName>
    <definedName name="seccyg2">#REF!</definedName>
    <definedName name="SECING" localSheetId="0">#REF!</definedName>
    <definedName name="SECING">#REF!</definedName>
    <definedName name="secing2" localSheetId="0">#REF!</definedName>
    <definedName name="secing2">#REF!</definedName>
    <definedName name="SECN" localSheetId="0">[1]M.P.!#REF!</definedName>
    <definedName name="SECN">[1]M.P.!#REF!</definedName>
    <definedName name="secn2" localSheetId="0">'[58]CONS-GS'!#REF!</definedName>
    <definedName name="secn2">'[58]CONS-GS'!#REF!</definedName>
    <definedName name="Sector1">[59]Cuentas_Corrientes!$A$133:$I$133</definedName>
    <definedName name="Sector3" localSheetId="0">#REF!</definedName>
    <definedName name="Sector3">#REF!</definedName>
    <definedName name="Sector4" localSheetId="0">#REF!</definedName>
    <definedName name="Sector4">#REF!</definedName>
    <definedName name="SendDB">'[42]TM1.Settings'!$C$15</definedName>
    <definedName name="SendSource">'[42]TM1.Settings'!$C$16</definedName>
    <definedName name="SendVersion">'[42]TM1.Settings'!$C$17</definedName>
    <definedName name="SEP" localSheetId="0">#REF!</definedName>
    <definedName name="SEP">#REF!</definedName>
    <definedName name="SEP98MIL" localSheetId="0">#REF!</definedName>
    <definedName name="SEP98MIL">#REF!</definedName>
    <definedName name="SEP98MILL" localSheetId="0">#REF!</definedName>
    <definedName name="SEP98MILL">#REF!</definedName>
    <definedName name="SEPTIEMBRE" localSheetId="0">#REF!</definedName>
    <definedName name="SEPTIEMBRE">#REF!</definedName>
    <definedName name="SERCOTELOCT99" localSheetId="0">#REF!</definedName>
    <definedName name="SERCOTELOCT99">#REF!</definedName>
    <definedName name="SERCOTELSEP99" localSheetId="0">#REF!</definedName>
    <definedName name="SERCOTELSEP99">#REF!</definedName>
    <definedName name="serv" localSheetId="0">[60]Financ!#REF!</definedName>
    <definedName name="serv">[60]Financ!#REF!</definedName>
    <definedName name="servidor" localSheetId="0">#REF!</definedName>
    <definedName name="servidor">#REF!</definedName>
    <definedName name="servidor2" localSheetId="0">#REF!</definedName>
    <definedName name="servidor2">#REF!</definedName>
    <definedName name="SERVTMXACTUALIZ." localSheetId="0">#REF!</definedName>
    <definedName name="SERVTMXACTUALIZ.">#REF!</definedName>
    <definedName name="SERVTMXHIST." localSheetId="0">#REF!</definedName>
    <definedName name="SERVTMXHIST.">#REF!</definedName>
    <definedName name="SIEMBRA">#N/A</definedName>
    <definedName name="SIEMBRAS">#N/A</definedName>
    <definedName name="SUPERCOS">#N/A</definedName>
    <definedName name="SUR" localSheetId="0">'[20]55'!#REF!</definedName>
    <definedName name="SUR">'[20]55'!#REF!</definedName>
    <definedName name="SURESTE" localSheetId="0">'[20]25'!#REF!</definedName>
    <definedName name="SURESTE">'[20]25'!#REF!</definedName>
    <definedName name="t" hidden="1">{#N/A,#N/A,FALSE,"Lineup Costs";#N/A,#N/A,FALSE,"Grossed Cost";#N/A,#N/A,FALSE,"RealAvg."}</definedName>
    <definedName name="T4A98" localSheetId="0">#REF!</definedName>
    <definedName name="T4A98">#REF!</definedName>
    <definedName name="T4A99" localSheetId="0">#REF!</definedName>
    <definedName name="T4A99">#REF!</definedName>
    <definedName name="T4B98" localSheetId="0">#REF!</definedName>
    <definedName name="T4B98">#REF!</definedName>
    <definedName name="T4B99" localSheetId="0">#REF!</definedName>
    <definedName name="T4B99">#REF!</definedName>
    <definedName name="TA" localSheetId="0">#REF!</definedName>
    <definedName name="TA">#REF!</definedName>
    <definedName name="tabla">'[61]America Movil'!$B$2:$C$17</definedName>
    <definedName name="TC">[3]Bal!$L$2</definedName>
    <definedName name="TCEL1" localSheetId="0">#REF!</definedName>
    <definedName name="TCEL1">#REF!</definedName>
    <definedName name="TCEL2" localSheetId="0">#REF!</definedName>
    <definedName name="TCEL2">#REF!</definedName>
    <definedName name="TD" localSheetId="0">'[15]CIF-3'!#REF!,'[15]CIF-3'!#REF!,'[15]CIF-3'!#REF!,'[15]CIF-3'!#REF!</definedName>
    <definedName name="TD">'[15]CIF-3'!#REF!,'[15]CIF-3'!#REF!,'[15]CIF-3'!#REF!,'[15]CIF-3'!#REF!</definedName>
    <definedName name="TECRES1" localSheetId="0">[12]TECNICA!#REF!</definedName>
    <definedName name="TECRES1">[12]TECNICA!#REF!</definedName>
    <definedName name="TECRES2" localSheetId="0">[12]TECNICA!#REF!</definedName>
    <definedName name="TECRES2">[12]TECNICA!#REF!</definedName>
    <definedName name="TELCEL1" localSheetId="0">#REF!</definedName>
    <definedName name="TELCEL1">#REF!</definedName>
    <definedName name="TELCEL2" localSheetId="0">#REF!</definedName>
    <definedName name="TELCEL2">#REF!</definedName>
    <definedName name="TELCELT1" localSheetId="0">#REF!</definedName>
    <definedName name="TELCELT1">#REF!</definedName>
    <definedName name="TELCELT2" localSheetId="0">#REF!</definedName>
    <definedName name="TELCELT2">#REF!</definedName>
    <definedName name="TELÉFONOS_DE_MÉXICO__S.A.B._DE_C.V._AND_SUBSIDIARIES" localSheetId="0">#REF!</definedName>
    <definedName name="TELÉFONOS_DE_MÉXICO__S.A.B._DE_C.V._AND_SUBSIDIARIES">#REF!</definedName>
    <definedName name="TELMEXOCT99" localSheetId="0">#REF!</definedName>
    <definedName name="TELMEXOCT99">#REF!</definedName>
    <definedName name="TELMEXSEP99" localSheetId="0">#REF!</definedName>
    <definedName name="TELMEXSEP99">#REF!</definedName>
    <definedName name="TELNOR" localSheetId="0">[13]intercias!#REF!</definedName>
    <definedName name="TELNOR">[13]intercias!#REF!</definedName>
    <definedName name="TELNOR0602" localSheetId="0">[62]RELCIAS2!#REF!</definedName>
    <definedName name="TELNOR0602">[62]RELCIAS2!#REF!</definedName>
    <definedName name="TELNOR1" localSheetId="0">#REF!</definedName>
    <definedName name="TELNOR1">#REF!</definedName>
    <definedName name="telnor2" localSheetId="0">#REF!</definedName>
    <definedName name="telnor2">#REF!</definedName>
    <definedName name="TELNORT1" localSheetId="0">#REF!</definedName>
    <definedName name="TELNORT1">#REF!</definedName>
    <definedName name="TELNORT2" localSheetId="0">#REF!</definedName>
    <definedName name="TELNORT2">#REF!</definedName>
    <definedName name="tema_1235">#N/A</definedName>
    <definedName name="Tema_2">#N/A</definedName>
    <definedName name="Tema_3">#N/A</definedName>
    <definedName name="Tema_4">#N/A</definedName>
    <definedName name="Tema_5">#N/A</definedName>
    <definedName name="Tema_6">#N/A</definedName>
    <definedName name="tempo" localSheetId="0">'[15]CIF-3'!$A$1:$I$63,'[15]CIF-3'!#REF!,'[15]CIF-3'!#REF!,'[15]CIF-3'!#REF!,'[15]CIF-3'!#REF!</definedName>
    <definedName name="tempo">'[15]CIF-3'!$A$1:$I$63,'[15]CIF-3'!#REF!,'[15]CIF-3'!#REF!,'[15]CIF-3'!#REF!,'[15]CIF-3'!#REF!</definedName>
    <definedName name="test">'[46]0'!$C$1</definedName>
    <definedName name="TEST0" localSheetId="0">#REF!</definedName>
    <definedName name="TEST0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IPO" localSheetId="0">[2]VOLORIGEN!#REF!</definedName>
    <definedName name="TIPO">[2]VOLORIGEN!#REF!</definedName>
    <definedName name="TIPOS" localSheetId="0">#REF!</definedName>
    <definedName name="TIPOS">#REF!</definedName>
    <definedName name="tit_CAN">'[31]activacion x agente'!$C$1</definedName>
    <definedName name="tit_GEM">'[31]activacion x agente'!$E$1</definedName>
    <definedName name="titulos" localSheetId="0">#REF!</definedName>
    <definedName name="titulos">#REF!</definedName>
    <definedName name="_xlnm.Print_Titles" localSheetId="0">#REF!,#REF!</definedName>
    <definedName name="_xlnm.Print_Titles">#REF!,#REF!</definedName>
    <definedName name="TITULOSD" localSheetId="0">#REF!</definedName>
    <definedName name="TITULOSD">#REF!</definedName>
    <definedName name="TMXLOCAL" localSheetId="0">[63]RESTMX!#REF!</definedName>
    <definedName name="TMXLOCAL">[63]RESTMX!#REF!</definedName>
    <definedName name="TODOFI" localSheetId="0">#REF!,#REF!,#REF!,#REF!</definedName>
    <definedName name="TODOFI">#REF!,#REF!,#REF!,#REF!</definedName>
    <definedName name="TOTAL" localSheetId="0">#REF!</definedName>
    <definedName name="TOTAL">#REF!</definedName>
    <definedName name="TOTAL8" localSheetId="0">#REF!</definedName>
    <definedName name="TOTAL8">#REF!</definedName>
    <definedName name="TOTDET1" localSheetId="0">#REF!</definedName>
    <definedName name="TOTDET1">#REF!</definedName>
    <definedName name="TOTDET2" localSheetId="0">#REF!</definedName>
    <definedName name="TOTDET2">#REF!</definedName>
    <definedName name="TOTRES1" localSheetId="0">#REF!</definedName>
    <definedName name="TOTRES1">#REF!</definedName>
    <definedName name="TOTRES2" localSheetId="0">#REF!</definedName>
    <definedName name="TOTRES2">#REF!</definedName>
    <definedName name="TP" localSheetId="0">'[15]CIF-3'!#REF!,'[15]CIF-3'!#REF!,'[15]CIF-3'!#REF!,'[15]CIF-3'!#REF!</definedName>
    <definedName name="TP">'[15]CIF-3'!#REF!,'[15]CIF-3'!#REF!,'[15]CIF-3'!#REF!,'[15]CIF-3'!#REF!</definedName>
    <definedName name="TRADI" localSheetId="0">#REF!</definedName>
    <definedName name="TRADI">#REF!</definedName>
    <definedName name="TRANSP_PRODD" localSheetId="0">#REF!</definedName>
    <definedName name="TRANSP_PRODD">#REF!</definedName>
    <definedName name="TRDA" localSheetId="0">#REF!</definedName>
    <definedName name="TRDA">#REF!</definedName>
    <definedName name="TRDB" localSheetId="0">#REF!</definedName>
    <definedName name="TRDB">#REF!</definedName>
    <definedName name="Tres">'[64]0'!$B$8:$J$20</definedName>
    <definedName name="TRI1D" localSheetId="0">#REF!</definedName>
    <definedName name="TRI1D">#REF!</definedName>
    <definedName name="TRI2D" localSheetId="0">#REF!</definedName>
    <definedName name="TRI2D">#REF!</definedName>
    <definedName name="TRIGTO1" localSheetId="0">#REF!</definedName>
    <definedName name="TRIGTO1">#REF!</definedName>
    <definedName name="TROGTP2" localSheetId="0">#REF!</definedName>
    <definedName name="TROGTP2">#REF!</definedName>
    <definedName name="TTNR1" localSheetId="0">#REF!</definedName>
    <definedName name="TTNR1">#REF!</definedName>
    <definedName name="TTNR2" localSheetId="0">#REF!</definedName>
    <definedName name="TTNR2">#REF!</definedName>
    <definedName name="TTT" localSheetId="0">#REF!,#REF!,#REF!,#REF!</definedName>
    <definedName name="TTT">#REF!,#REF!,#REF!,#REF!</definedName>
    <definedName name="TXTN1" localSheetId="0">#REF!</definedName>
    <definedName name="TXTN1">#REF!</definedName>
    <definedName name="TXTN2" localSheetId="0">#REF!</definedName>
    <definedName name="TXTN2">#REF!</definedName>
    <definedName name="UDIS" localSheetId="0">#REF!</definedName>
    <definedName name="UDIS">#REF!</definedName>
    <definedName name="UN" localSheetId="0">#REF!</definedName>
    <definedName name="UN">#REF!</definedName>
    <definedName name="UNA_MILLONES" localSheetId="0">#REF!</definedName>
    <definedName name="UNA_MILLONES">#REF!</definedName>
    <definedName name="UNINET1" localSheetId="0">#REF!</definedName>
    <definedName name="UNINET1">#REF!</definedName>
    <definedName name="UNINET2" localSheetId="0">#REF!</definedName>
    <definedName name="UNINET2">#REF!</definedName>
    <definedName name="UNINETT1" localSheetId="0">#REF!</definedName>
    <definedName name="UNINETT1">#REF!</definedName>
    <definedName name="UNINETT2" localSheetId="0">#REF!</definedName>
    <definedName name="UNINETT2">#REF!</definedName>
    <definedName name="uno">'[64]0'!$D$1</definedName>
    <definedName name="UNO_MILES" localSheetId="0">#REF!</definedName>
    <definedName name="UNO_MILES">#REF!</definedName>
    <definedName name="unoA" localSheetId="0">[2]VOLORIGEN!#REF!</definedName>
    <definedName name="unoA">[2]VOLORIGEN!#REF!</definedName>
    <definedName name="UTILREEX">[65]CON!$AH$445</definedName>
    <definedName name="UTILRESCON" localSheetId="0">[66]Hoja8!#REF!</definedName>
    <definedName name="UTILRESCON">[66]Hoja8!#REF!</definedName>
    <definedName name="V" localSheetId="0">#REF!</definedName>
    <definedName name="V">#REF!</definedName>
    <definedName name="VARACUM">#N/A</definedName>
    <definedName name="VENRES1" localSheetId="0">[12]VENTAS!#REF!</definedName>
    <definedName name="VENRES1">[12]VENTAS!#REF!</definedName>
    <definedName name="VENRES2" localSheetId="0">[12]VENTAS!#REF!</definedName>
    <definedName name="VENRES2">[12]VENTAS!#REF!</definedName>
    <definedName name="VENTAS">[67]TPART_ENE_SEPT2008!$A$1:$O$361</definedName>
    <definedName name="VOL">#N/A</definedName>
    <definedName name="VOL56ACUMULADO">[2]VOL56ACUMULADO!$A$18:$AL$206</definedName>
    <definedName name="vtas" localSheetId="0" hidden="1">Main.SAPF4Help()</definedName>
    <definedName name="vtas" hidden="1">Main.SAPF4Help()</definedName>
    <definedName name="VTASTMXACTUALIZ." localSheetId="0">#REF!</definedName>
    <definedName name="VTASTMXACTUALIZ.">#REF!</definedName>
    <definedName name="VTASTMXHIST." localSheetId="0">'[68]TMX-VTAS.02'!#REF!</definedName>
    <definedName name="VTASTMXHIST.">'[68]TMX-VTAS.02'!#REF!</definedName>
    <definedName name="w" hidden="1">{#N/A,#N/A,FALSE,"Averages";#N/A,#N/A,FALSE,"Lineup Costs";#N/A,#N/A,FALSE,"Grossed Cost";#N/A,#N/A,FALSE,"PPV";#N/A,#N/A,FALSE,"Avg. Cost"}</definedName>
    <definedName name="wa" localSheetId="0">'[15]CIF-3'!#REF!,'[15]CIF-3'!#REF!,'[15]CIF-3'!#REF!,'[15]CIF-3'!#REF!</definedName>
    <definedName name="wa">'[15]CIF-3'!#REF!,'[15]CIF-3'!#REF!,'[15]CIF-3'!#REF!,'[15]CIF-3'!#REF!</definedName>
    <definedName name="WAA" localSheetId="0">#REF!</definedName>
    <definedName name="WAA">#REF!</definedName>
    <definedName name="wac" localSheetId="0">#REF!</definedName>
    <definedName name="wac">#REF!</definedName>
    <definedName name="WACA" localSheetId="0">#REF!,#REF!,#REF!,#REF!</definedName>
    <definedName name="WACA">#REF!,#REF!,#REF!,#REF!</definedName>
    <definedName name="WAFITO" localSheetId="0">#REF!,#REF!,#REF!,#REF!</definedName>
    <definedName name="WAFITO">#REF!,#REF!,#REF!,#REF!</definedName>
    <definedName name="WAL" localSheetId="0">#REF!,#REF!,#REF!,#REF!</definedName>
    <definedName name="WAL">#REF!,#REF!,#REF!,#REF!</definedName>
    <definedName name="wam" localSheetId="0">#REF!,#REF!,#REF!,#REF!</definedName>
    <definedName name="wam">#REF!,#REF!,#REF!,#REF!</definedName>
    <definedName name="was" localSheetId="0">#REF!,#REF!,#REF!,#REF!</definedName>
    <definedName name="was">#REF!,#REF!,#REF!,#REF!</definedName>
    <definedName name="WAWA">[69]local!$C$1:$K$21</definedName>
    <definedName name="wd" hidden="1">{#N/A,#N/A,FALSE,"Averages";#N/A,#N/A,FALSE,"Lineup Costs";#N/A,#N/A,FALSE,"Grossed Cost";#N/A,#N/A,FALSE,"PPV";#N/A,#N/A,FALSE,"Avg. Cost"}</definedName>
    <definedName name="weew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1." hidden="1">{#N/A,#N/A,FALSE,"Averages";#N/A,#N/A,FALSE,"Lineup Costs";#N/A,#N/A,FALSE,"Grossed Cost";#N/A,#N/A,FALSE,"PPV";#N/A,#N/A,FALSE,"Avg. Cost"}</definedName>
    <definedName name="wrn.2." hidden="1">{#N/A,#N/A,FALSE,"Lineup Costs";#N/A,#N/A,FALSE,"Grossed Cost";#N/A,#N/A,FALSE,"RealAvg."}</definedName>
    <definedName name="wrn.Actuals." hidden="1">{"GLA Actual",#N/A,FALSE,"GLA Input";"GLB Actual",#N/A,FALSE,"GLB Input";"GGM Actual",#N/A,FALSE,"GGM Input";"SurFin Actual",#N/A,FALSE,"SurFin Input";"CBC Actual",#N/A,FALSE,"CBC Input";"DTVI Actual",#N/A,FALSE,"DTVI Input";"Elim Actual",#N/A,FALSE,"Elim Input";"Other Actual",#N/A,FALSE,"Other Input"}</definedName>
    <definedName name="wrn.Custos._.Equipamentos." hidden="1">{"MDU Equipments",#N/A,FALSE,"Custos Equipamentos"}</definedName>
    <definedName name="wrn.Delta._.by._.Entitiy.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wrn.Fixed._.Assets." hidden="1">{"Fixed Assets equipments",#N/A,FALSE,"Import-inventory Flow"}</definedName>
    <definedName name="wrn.Import._.by._.GLB." hidden="1">{"Imported by GLB",#N/A,FALSE,"Custo imp. GLB"}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margin._.analisys." hidden="1">{"Margin for 1997 static",#N/A,FALSE,"Sheet1";"Margin static per subs",#N/A,FALSE,"Sheet1"}</definedName>
    <definedName name="wrn.Penetration." hidden="1">{"penetration percentage",#N/A,FALSE,"Penetration";"penetration subs",#N/A,FALSE,"Penetration"}</definedName>
    <definedName name="wrn.recebimentos._.adesão." hidden="1">{"Assumptions hookup",#N/A,FALSE,"receber adesão";"Recebimentos",#N/A,FALSE,"receber adesão"}</definedName>
    <definedName name="wrn.Reports._.BRGAAP." hidden="1">{"Assumptions",#N/A,FALSE,"Statements R$";"gains and losses",#N/A,FALSE,"Statements R$";"Statements BR",#N/A,FALSE,"Statements R$"}</definedName>
    <definedName name="wrn.Reports._.USGAAP." hidden="1">{"gains_losses allocation",#N/A,FALSE,"Statements US$";"Hookup fee USGAAP",#N/A,FALSE,"Statements US$";"Statements US",#N/A,FALSE,"Statements US$"}</definedName>
    <definedName name="X" localSheetId="0">#REF!</definedName>
    <definedName name="X">#REF!</definedName>
    <definedName name="XX" localSheetId="0">#REF!</definedName>
    <definedName name="XX">#REF!</definedName>
    <definedName name="XXX" localSheetId="0">'[70]Relacion Subsidiarias'!#REF!</definedName>
    <definedName name="XXX">'[70]Relacion Subsidiarias'!#REF!</definedName>
    <definedName name="xxxnom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xxxxx" localSheetId="0">#REF!</definedName>
    <definedName name="xxxxx">#REF!</definedName>
    <definedName name="Y">#N/A</definedName>
    <definedName name="ya" localSheetId="0">[2]VOLORIGEN!#REF!</definedName>
    <definedName name="ya">[2]VOLORIGEN!#REF!</definedName>
    <definedName name="yyy" hidden="1">{#N/A,#N/A,FALSE,"Lineup Costs";#N/A,#N/A,FALSE,"Grossed Cost";#N/A,#N/A,FALSE,"RealAvg."}</definedName>
    <definedName name="z" localSheetId="0">[2]VOLORIGEN!#REF!</definedName>
    <definedName name="z">[2]VOLORIGEN!#REF!</definedName>
    <definedName name="Z_9C86A621_3162_11D2_9691_080009CC7103_.wvu.Rows" localSheetId="0" hidden="1">#REF!,#REF!</definedName>
    <definedName name="Z_9C86A621_3162_11D2_9691_080009CC7103_.wvu.Rows" hidden="1">#REF!,#REF!</definedName>
    <definedName name="Z_9C86A622_3162_11D2_9691_080009CC7103_.wvu.Rows" localSheetId="0" hidden="1">#REF!,#REF!</definedName>
    <definedName name="Z_9C86A622_3162_11D2_9691_080009CC7103_.wvu.Rows" hidden="1">#REF!,#REF!</definedName>
    <definedName name="Z_9C86A623_3162_11D2_9691_080009CC7103_.wvu.Rows" localSheetId="0" hidden="1">#REF!,#REF!</definedName>
    <definedName name="Z_9C86A623_3162_11D2_9691_080009CC7103_.wvu.Rows" hidden="1">#REF!,#REF!</definedName>
    <definedName name="Z_9C86A624_3162_11D2_9691_080009CC7103_.wvu.Rows" localSheetId="0" hidden="1">#REF!,#REF!</definedName>
    <definedName name="Z_9C86A624_3162_11D2_9691_080009CC7103_.wvu.Rows" hidden="1">#REF!,#REF!</definedName>
    <definedName name="Z_9C86A626_3162_11D2_9691_080009CC7103_.wvu.Rows" localSheetId="0" hidden="1">#REF!,#REF!</definedName>
    <definedName name="Z_9C86A626_3162_11D2_9691_080009CC7103_.wvu.Rows" hidden="1">#REF!,#REF!</definedName>
    <definedName name="ZA" localSheetId="0">#REF!</definedName>
    <definedName name="ZA">#REF!</definedName>
    <definedName name="zz" localSheetId="0">#REF!</definedName>
    <definedName name="zz">#REF!</definedName>
    <definedName name="zzz" localSheetId="0">#REF!</definedName>
    <definedName name="zzz">#REF!</definedName>
    <definedName name="zzzz" localSheetId="0">#REF!</definedName>
    <definedName name="zzzz">#REF!</definedName>
    <definedName name="zzzzzzzaaa" localSheetId="0">#REF!</definedName>
    <definedName name="zzzzzzzaaa">#REF!</definedName>
  </definedNames>
  <calcPr calcId="152511"/>
</workbook>
</file>

<file path=xl/calcChain.xml><?xml version="1.0" encoding="utf-8"?>
<calcChain xmlns="http://schemas.openxmlformats.org/spreadsheetml/2006/main">
  <c r="E993" i="103" l="1"/>
  <c r="E1236" i="103"/>
  <c r="E1222" i="103"/>
  <c r="E1425" i="103"/>
  <c r="E1421" i="103"/>
  <c r="E1404" i="103"/>
  <c r="E1380" i="103"/>
  <c r="E1145" i="103"/>
  <c r="E896" i="103"/>
  <c r="E888" i="103"/>
  <c r="E864" i="103"/>
  <c r="E842" i="103"/>
  <c r="E832" i="103"/>
  <c r="E1301" i="103"/>
  <c r="E1057" i="103"/>
  <c r="E817" i="103"/>
  <c r="E1277" i="103"/>
  <c r="H65" i="56" l="1"/>
  <c r="G65" i="56"/>
  <c r="F65" i="56"/>
  <c r="E65" i="56"/>
  <c r="D65" i="56"/>
  <c r="C65" i="56"/>
  <c r="L61" i="56"/>
  <c r="K61" i="56"/>
  <c r="J61" i="56"/>
  <c r="I61" i="56"/>
  <c r="H61" i="56"/>
  <c r="G61" i="56"/>
  <c r="F61" i="56"/>
  <c r="E61" i="56"/>
  <c r="D61" i="56"/>
  <c r="C61" i="56"/>
  <c r="R13" i="56"/>
  <c r="Q13" i="56"/>
  <c r="R12" i="56"/>
  <c r="Q12" i="56"/>
  <c r="N12" i="56"/>
  <c r="M12" i="56"/>
  <c r="L12" i="56"/>
  <c r="K12" i="56"/>
  <c r="J12" i="56"/>
  <c r="I12" i="56"/>
  <c r="H12" i="56"/>
  <c r="G12" i="56"/>
  <c r="F12" i="56"/>
  <c r="E12" i="56"/>
  <c r="D12" i="56"/>
  <c r="C12" i="56"/>
  <c r="R11" i="56"/>
  <c r="Q11" i="56"/>
  <c r="P11" i="56"/>
  <c r="P18" i="56" s="1"/>
  <c r="O11" i="56"/>
  <c r="N11" i="56"/>
  <c r="M11" i="56"/>
  <c r="M18" i="56" s="1"/>
  <c r="L11" i="56"/>
  <c r="L18" i="56" s="1"/>
  <c r="K11" i="56"/>
  <c r="K18" i="56" s="1"/>
  <c r="J11" i="56"/>
  <c r="J18" i="56" s="1"/>
  <c r="I11" i="56"/>
  <c r="I18" i="56" s="1"/>
  <c r="H11" i="56"/>
  <c r="H18" i="56" s="1"/>
  <c r="G11" i="56"/>
  <c r="G18" i="56" s="1"/>
  <c r="F11" i="56"/>
  <c r="F18" i="56" s="1"/>
  <c r="E11" i="56"/>
  <c r="E18" i="56" s="1"/>
  <c r="D11" i="56"/>
  <c r="D18" i="56" s="1"/>
  <c r="C11" i="56"/>
  <c r="C18" i="56" s="1"/>
  <c r="R10" i="56"/>
  <c r="Q10" i="56"/>
  <c r="P10" i="56"/>
  <c r="O10" i="56"/>
  <c r="N10" i="56"/>
  <c r="C76" i="56" s="1"/>
  <c r="M10" i="56"/>
  <c r="L10" i="56"/>
  <c r="K10" i="56"/>
  <c r="J10" i="56"/>
  <c r="I10" i="56"/>
  <c r="H10" i="56"/>
  <c r="G10" i="56"/>
  <c r="F10" i="56"/>
  <c r="E10" i="56"/>
  <c r="D10" i="56"/>
  <c r="C10" i="56"/>
  <c r="R9" i="56"/>
  <c r="Q9" i="56"/>
  <c r="P9" i="56"/>
  <c r="O9" i="56"/>
  <c r="N9" i="56"/>
  <c r="M9" i="56"/>
  <c r="L9" i="56"/>
  <c r="K9" i="56"/>
  <c r="J9" i="56"/>
  <c r="I9" i="56"/>
  <c r="H9" i="56"/>
  <c r="G9" i="56"/>
  <c r="F9" i="56"/>
  <c r="E9" i="56"/>
  <c r="D9" i="56"/>
  <c r="C9" i="56"/>
  <c r="R8" i="56"/>
  <c r="Q8" i="56"/>
  <c r="P8" i="56"/>
  <c r="P20" i="56" s="1"/>
  <c r="O8" i="56"/>
  <c r="O20" i="56" s="1"/>
  <c r="N8" i="56"/>
  <c r="M8" i="56"/>
  <c r="M20" i="56" s="1"/>
  <c r="L8" i="56"/>
  <c r="L20" i="56" s="1"/>
  <c r="K8" i="56"/>
  <c r="K20" i="56" s="1"/>
  <c r="J8" i="56"/>
  <c r="J20" i="56" s="1"/>
  <c r="I8" i="56"/>
  <c r="I20" i="56" s="1"/>
  <c r="H8" i="56"/>
  <c r="H20" i="56" s="1"/>
  <c r="G8" i="56"/>
  <c r="G20" i="56" s="1"/>
  <c r="F8" i="56"/>
  <c r="F20" i="56" s="1"/>
  <c r="E8" i="56"/>
  <c r="E20" i="56" s="1"/>
  <c r="D8" i="56"/>
  <c r="D20" i="56" s="1"/>
  <c r="C8" i="56"/>
  <c r="C20" i="56" s="1"/>
  <c r="R7" i="56"/>
  <c r="Q7" i="56"/>
  <c r="P7" i="56"/>
  <c r="O7" i="56"/>
  <c r="D74" i="56" s="1"/>
  <c r="N7" i="56"/>
  <c r="C74" i="56" s="1"/>
  <c r="M7" i="56"/>
  <c r="L7" i="56"/>
  <c r="K7" i="56"/>
  <c r="J7" i="56"/>
  <c r="I7" i="56"/>
  <c r="H7" i="56"/>
  <c r="G7" i="56"/>
  <c r="F7" i="56"/>
  <c r="E7" i="56"/>
  <c r="D7" i="56"/>
  <c r="C7" i="56"/>
  <c r="R6" i="56"/>
  <c r="Q6" i="56"/>
  <c r="O6" i="56"/>
  <c r="N6" i="56"/>
  <c r="M6" i="56"/>
  <c r="L6" i="56"/>
  <c r="K6" i="56"/>
  <c r="J6" i="56"/>
  <c r="I6" i="56"/>
  <c r="H6" i="56"/>
  <c r="G6" i="56"/>
  <c r="F6" i="56"/>
  <c r="E6" i="56"/>
  <c r="D6" i="56"/>
  <c r="C6" i="56"/>
  <c r="R5" i="56"/>
  <c r="Q5" i="56"/>
  <c r="N5" i="56"/>
  <c r="M5" i="56"/>
  <c r="M19" i="56" s="1"/>
  <c r="L5" i="56"/>
  <c r="L19" i="56" s="1"/>
  <c r="K5" i="56"/>
  <c r="K19" i="56" s="1"/>
  <c r="J5" i="56"/>
  <c r="J19" i="56" s="1"/>
  <c r="I5" i="56"/>
  <c r="I19" i="56" s="1"/>
  <c r="H5" i="56"/>
  <c r="H19" i="56" s="1"/>
  <c r="G5" i="56"/>
  <c r="G19" i="56" s="1"/>
  <c r="F5" i="56"/>
  <c r="F19" i="56" s="1"/>
  <c r="E5" i="56"/>
  <c r="E19" i="56" s="1"/>
  <c r="D5" i="56"/>
  <c r="D19" i="56" s="1"/>
  <c r="C5" i="56"/>
  <c r="C19" i="56" s="1"/>
  <c r="R4" i="56"/>
  <c r="Q4" i="56"/>
  <c r="P4" i="56"/>
  <c r="P17" i="56" s="1"/>
  <c r="N4" i="56"/>
  <c r="M4" i="56"/>
  <c r="M17" i="56" s="1"/>
  <c r="L4" i="56"/>
  <c r="L17" i="56" s="1"/>
  <c r="K4" i="56"/>
  <c r="K17" i="56" s="1"/>
  <c r="J4" i="56"/>
  <c r="J17" i="56" s="1"/>
  <c r="I4" i="56"/>
  <c r="I17" i="56" s="1"/>
  <c r="H4" i="56"/>
  <c r="H17" i="56" s="1"/>
  <c r="G4" i="56"/>
  <c r="G17" i="56" s="1"/>
  <c r="F4" i="56"/>
  <c r="F17" i="56" s="1"/>
  <c r="E4" i="56"/>
  <c r="E17" i="56" s="1"/>
  <c r="D4" i="56"/>
  <c r="D17" i="56" s="1"/>
  <c r="C4" i="56"/>
  <c r="C17" i="56" s="1"/>
  <c r="R3" i="56"/>
  <c r="Q3" i="56"/>
  <c r="P3" i="56"/>
  <c r="O3" i="56"/>
  <c r="N3" i="56"/>
  <c r="M3" i="56"/>
  <c r="L3" i="56"/>
  <c r="K3" i="56"/>
  <c r="K16" i="56" s="1"/>
  <c r="J3" i="56"/>
  <c r="J16" i="56" s="1"/>
  <c r="I3" i="56"/>
  <c r="H3" i="56"/>
  <c r="H16" i="56" s="1"/>
  <c r="G3" i="56"/>
  <c r="F3" i="56"/>
  <c r="F16" i="56" s="1"/>
  <c r="E3" i="56"/>
  <c r="D3" i="56"/>
  <c r="C3" i="56"/>
  <c r="P6" i="56"/>
  <c r="O4" i="56"/>
  <c r="O17" i="56" s="1"/>
  <c r="O5" i="56" l="1"/>
  <c r="D73" i="56" s="1"/>
  <c r="O12" i="56"/>
  <c r="D77" i="56" s="1"/>
  <c r="P5" i="56"/>
  <c r="P19" i="56" s="1"/>
  <c r="P12" i="56"/>
  <c r="P21" i="56" s="1"/>
  <c r="D21" i="56"/>
  <c r="M21" i="56"/>
  <c r="J21" i="56"/>
  <c r="J22" i="56" s="1"/>
  <c r="N21" i="56"/>
  <c r="G21" i="56"/>
  <c r="H21" i="56"/>
  <c r="H22" i="56" s="1"/>
  <c r="C21" i="56"/>
  <c r="K21" i="56"/>
  <c r="K22" i="56" s="1"/>
  <c r="E21" i="56"/>
  <c r="I13" i="56"/>
  <c r="I21" i="56"/>
  <c r="C13" i="56"/>
  <c r="L21" i="56"/>
  <c r="D75" i="56"/>
  <c r="C77" i="56"/>
  <c r="H40" i="56"/>
  <c r="F21" i="56"/>
  <c r="F22" i="56" s="1"/>
  <c r="P16" i="56"/>
  <c r="F13" i="56"/>
  <c r="J13" i="56"/>
  <c r="K13" i="56"/>
  <c r="C16" i="56"/>
  <c r="O27" i="56"/>
  <c r="O48" i="56" s="1"/>
  <c r="G36" i="56"/>
  <c r="G38" i="56"/>
  <c r="K36" i="56"/>
  <c r="G28" i="56"/>
  <c r="P40" i="56"/>
  <c r="I32" i="56"/>
  <c r="C32" i="56"/>
  <c r="D16" i="56"/>
  <c r="D13" i="56"/>
  <c r="L16" i="56"/>
  <c r="L13" i="56"/>
  <c r="P28" i="56"/>
  <c r="D33" i="56"/>
  <c r="F37" i="56"/>
  <c r="L41" i="56"/>
  <c r="M13" i="56"/>
  <c r="M16" i="56"/>
  <c r="C70" i="56"/>
  <c r="N13" i="56"/>
  <c r="N16" i="56"/>
  <c r="N17" i="56"/>
  <c r="C71" i="56"/>
  <c r="C73" i="56"/>
  <c r="N19" i="56"/>
  <c r="O29" i="56"/>
  <c r="E34" i="56"/>
  <c r="M43" i="56"/>
  <c r="E43" i="56"/>
  <c r="I41" i="56"/>
  <c r="O40" i="56"/>
  <c r="L43" i="56"/>
  <c r="D43" i="56"/>
  <c r="P41" i="56"/>
  <c r="H41" i="56"/>
  <c r="N40" i="56"/>
  <c r="F40" i="56"/>
  <c r="L39" i="56"/>
  <c r="D39" i="56"/>
  <c r="J38" i="56"/>
  <c r="P37" i="56"/>
  <c r="H37" i="56"/>
  <c r="N36" i="56"/>
  <c r="F36" i="56"/>
  <c r="L35" i="56"/>
  <c r="D35" i="56"/>
  <c r="J34" i="56"/>
  <c r="P33" i="56"/>
  <c r="H33" i="56"/>
  <c r="N32" i="56"/>
  <c r="F32" i="56"/>
  <c r="L31" i="56"/>
  <c r="D31" i="56"/>
  <c r="J30" i="56"/>
  <c r="P29" i="56"/>
  <c r="H29" i="56"/>
  <c r="N28" i="56"/>
  <c r="F28" i="56"/>
  <c r="L27" i="56"/>
  <c r="L48" i="56" s="1"/>
  <c r="D27" i="56"/>
  <c r="D48" i="56" s="1"/>
  <c r="O43" i="56"/>
  <c r="C43" i="56"/>
  <c r="K41" i="56"/>
  <c r="M40" i="56"/>
  <c r="D40" i="56"/>
  <c r="I39" i="56"/>
  <c r="N38" i="56"/>
  <c r="E38" i="56"/>
  <c r="J37" i="56"/>
  <c r="O36" i="56"/>
  <c r="E36" i="56"/>
  <c r="J35" i="56"/>
  <c r="O34" i="56"/>
  <c r="F34" i="56"/>
  <c r="K33" i="56"/>
  <c r="P32" i="56"/>
  <c r="G32" i="56"/>
  <c r="K31" i="56"/>
  <c r="P30" i="56"/>
  <c r="P51" i="56" s="1"/>
  <c r="L60" i="56" s="1"/>
  <c r="G30" i="56"/>
  <c r="L29" i="56"/>
  <c r="C29" i="56"/>
  <c r="H28" i="56"/>
  <c r="M27" i="56"/>
  <c r="M48" i="56" s="1"/>
  <c r="C27" i="56"/>
  <c r="C48" i="56" s="1"/>
  <c r="K43" i="56"/>
  <c r="G41" i="56"/>
  <c r="K40" i="56"/>
  <c r="P39" i="56"/>
  <c r="G39" i="56"/>
  <c r="L38" i="56"/>
  <c r="C38" i="56"/>
  <c r="G37" i="56"/>
  <c r="L36" i="56"/>
  <c r="C36" i="56"/>
  <c r="H35" i="56"/>
  <c r="M34" i="56"/>
  <c r="D34" i="56"/>
  <c r="I33" i="56"/>
  <c r="M32" i="56"/>
  <c r="D32" i="56"/>
  <c r="I31" i="56"/>
  <c r="N30" i="56"/>
  <c r="N51" i="56" s="1"/>
  <c r="J60" i="56" s="1"/>
  <c r="E30" i="56"/>
  <c r="J29" i="56"/>
  <c r="O28" i="56"/>
  <c r="E28" i="56"/>
  <c r="J27" i="56"/>
  <c r="J48" i="56" s="1"/>
  <c r="I43" i="56"/>
  <c r="O41" i="56"/>
  <c r="E41" i="56"/>
  <c r="I40" i="56"/>
  <c r="N39" i="56"/>
  <c r="E39" i="56"/>
  <c r="I38" i="56"/>
  <c r="N37" i="56"/>
  <c r="E37" i="56"/>
  <c r="J36" i="56"/>
  <c r="O35" i="56"/>
  <c r="F35" i="56"/>
  <c r="K34" i="56"/>
  <c r="O33" i="56"/>
  <c r="F33" i="56"/>
  <c r="K32" i="56"/>
  <c r="P31" i="56"/>
  <c r="G31" i="56"/>
  <c r="L30" i="56"/>
  <c r="C30" i="56"/>
  <c r="G29" i="56"/>
  <c r="L28" i="56"/>
  <c r="C28" i="56"/>
  <c r="H27" i="56"/>
  <c r="H48" i="56" s="1"/>
  <c r="P43" i="56"/>
  <c r="J41" i="56"/>
  <c r="G40" i="56"/>
  <c r="F39" i="56"/>
  <c r="F38" i="56"/>
  <c r="D37" i="56"/>
  <c r="D36" i="56"/>
  <c r="C35" i="56"/>
  <c r="C34" i="56"/>
  <c r="C33" i="56"/>
  <c r="O31" i="56"/>
  <c r="O30" i="56"/>
  <c r="O51" i="56" s="1"/>
  <c r="N29" i="56"/>
  <c r="M28" i="56"/>
  <c r="N27" i="56"/>
  <c r="N48" i="56" s="1"/>
  <c r="N43" i="56"/>
  <c r="F41" i="56"/>
  <c r="E40" i="56"/>
  <c r="C39" i="56"/>
  <c r="D38" i="56"/>
  <c r="C37" i="56"/>
  <c r="P35" i="56"/>
  <c r="P34" i="56"/>
  <c r="N33" i="56"/>
  <c r="O32" i="56"/>
  <c r="N31" i="56"/>
  <c r="M30" i="56"/>
  <c r="M51" i="56" s="1"/>
  <c r="I60" i="56" s="1"/>
  <c r="M29" i="56"/>
  <c r="K28" i="56"/>
  <c r="K27" i="56"/>
  <c r="K48" i="56" s="1"/>
  <c r="C41" i="56"/>
  <c r="O38" i="56"/>
  <c r="M36" i="56"/>
  <c r="L34" i="56"/>
  <c r="J32" i="56"/>
  <c r="I29" i="56"/>
  <c r="G27" i="56"/>
  <c r="G48" i="56" s="1"/>
  <c r="J43" i="56"/>
  <c r="D41" i="56"/>
  <c r="C40" i="56"/>
  <c r="P38" i="56"/>
  <c r="O37" i="56"/>
  <c r="P36" i="56"/>
  <c r="N35" i="56"/>
  <c r="N34" i="56"/>
  <c r="M33" i="56"/>
  <c r="L32" i="56"/>
  <c r="M31" i="56"/>
  <c r="K30" i="56"/>
  <c r="K29" i="56"/>
  <c r="J28" i="56"/>
  <c r="I27" i="56"/>
  <c r="I48" i="56" s="1"/>
  <c r="H43" i="56"/>
  <c r="O39" i="56"/>
  <c r="M37" i="56"/>
  <c r="M35" i="56"/>
  <c r="L33" i="56"/>
  <c r="J31" i="56"/>
  <c r="I30" i="56"/>
  <c r="I28" i="56"/>
  <c r="F43" i="56"/>
  <c r="N41" i="56"/>
  <c r="L40" i="56"/>
  <c r="K39" i="56"/>
  <c r="K38" i="56"/>
  <c r="K37" i="56"/>
  <c r="I36" i="56"/>
  <c r="I35" i="56"/>
  <c r="H34" i="56"/>
  <c r="G33" i="56"/>
  <c r="H32" i="56"/>
  <c r="F31" i="56"/>
  <c r="F30" i="56"/>
  <c r="E29" i="56"/>
  <c r="D28" i="56"/>
  <c r="E27" i="56"/>
  <c r="E48" i="56" s="1"/>
  <c r="M41" i="56"/>
  <c r="J40" i="56"/>
  <c r="J39" i="56"/>
  <c r="H38" i="56"/>
  <c r="I37" i="56"/>
  <c r="H36" i="56"/>
  <c r="G35" i="56"/>
  <c r="G34" i="56"/>
  <c r="E33" i="56"/>
  <c r="E32" i="56"/>
  <c r="E31" i="56"/>
  <c r="D30" i="56"/>
  <c r="D29" i="56"/>
  <c r="P27" i="56"/>
  <c r="P48" i="56" s="1"/>
  <c r="F29" i="56"/>
  <c r="J33" i="56"/>
  <c r="L37" i="56"/>
  <c r="G16" i="56"/>
  <c r="G13" i="56"/>
  <c r="D72" i="56"/>
  <c r="O18" i="56"/>
  <c r="H30" i="56"/>
  <c r="I34" i="56"/>
  <c r="M38" i="56"/>
  <c r="G43" i="56"/>
  <c r="E13" i="56"/>
  <c r="E16" i="56"/>
  <c r="C31" i="56"/>
  <c r="E35" i="56"/>
  <c r="H39" i="56"/>
  <c r="D71" i="56"/>
  <c r="O16" i="56"/>
  <c r="D70" i="56"/>
  <c r="T1" i="56"/>
  <c r="D76" i="56"/>
  <c r="F27" i="56"/>
  <c r="F48" i="56" s="1"/>
  <c r="H31" i="56"/>
  <c r="K35" i="56"/>
  <c r="M39" i="56"/>
  <c r="N20" i="56"/>
  <c r="C75" i="56"/>
  <c r="C72" i="56"/>
  <c r="N18" i="56"/>
  <c r="H13" i="56"/>
  <c r="I16" i="56"/>
  <c r="O19" i="56" l="1"/>
  <c r="O13" i="56"/>
  <c r="O14" i="56" s="1"/>
  <c r="O21" i="56"/>
  <c r="P13" i="56"/>
  <c r="D22" i="56"/>
  <c r="D23" i="56" s="1"/>
  <c r="G22" i="56"/>
  <c r="G23" i="56" s="1"/>
  <c r="M22" i="56"/>
  <c r="M23" i="56" s="1"/>
  <c r="J23" i="56"/>
  <c r="P22" i="56"/>
  <c r="C22" i="56"/>
  <c r="C23" i="56" s="1"/>
  <c r="E22" i="56"/>
  <c r="E23" i="56" s="1"/>
  <c r="K23" i="56"/>
  <c r="I22" i="56"/>
  <c r="I23" i="56" s="1"/>
  <c r="L22" i="56"/>
  <c r="L23" i="56" s="1"/>
  <c r="H23" i="56"/>
  <c r="H50" i="56"/>
  <c r="F23" i="56"/>
  <c r="F50" i="56"/>
  <c r="K50" i="56"/>
  <c r="E50" i="56"/>
  <c r="G49" i="56"/>
  <c r="I50" i="56"/>
  <c r="D49" i="56"/>
  <c r="J49" i="56"/>
  <c r="M50" i="56"/>
  <c r="I59" i="56" s="1"/>
  <c r="P49" i="56"/>
  <c r="L58" i="56" s="1"/>
  <c r="D50" i="56"/>
  <c r="K42" i="56"/>
  <c r="K52" i="56" s="1"/>
  <c r="K44" i="56"/>
  <c r="C42" i="56"/>
  <c r="C52" i="56" s="1"/>
  <c r="C44" i="56"/>
  <c r="P42" i="56"/>
  <c r="P52" i="56" s="1"/>
  <c r="I44" i="56"/>
  <c r="I42" i="56"/>
  <c r="I52" i="56" s="1"/>
  <c r="O42" i="56"/>
  <c r="O52" i="56" s="1"/>
  <c r="E42" i="56"/>
  <c r="E52" i="56" s="1"/>
  <c r="E44" i="56"/>
  <c r="O50" i="56"/>
  <c r="C78" i="56"/>
  <c r="E70" i="56" s="1"/>
  <c r="K60" i="56"/>
  <c r="Q51" i="56"/>
  <c r="N44" i="56"/>
  <c r="N42" i="56"/>
  <c r="N52" i="56" s="1"/>
  <c r="I57" i="56"/>
  <c r="M42" i="56"/>
  <c r="M52" i="56" s="1"/>
  <c r="M44" i="56"/>
  <c r="Q48" i="56"/>
  <c r="K57" i="56"/>
  <c r="L42" i="56"/>
  <c r="L52" i="56" s="1"/>
  <c r="L44" i="56"/>
  <c r="G44" i="56"/>
  <c r="G42" i="56"/>
  <c r="G52" i="56" s="1"/>
  <c r="J42" i="56"/>
  <c r="J52" i="56" s="1"/>
  <c r="J44" i="56"/>
  <c r="J57" i="56"/>
  <c r="C49" i="56"/>
  <c r="E49" i="56"/>
  <c r="H49" i="56"/>
  <c r="L57" i="56"/>
  <c r="N22" i="56"/>
  <c r="N23" i="56" s="1"/>
  <c r="L49" i="56"/>
  <c r="O49" i="56"/>
  <c r="C50" i="56"/>
  <c r="F49" i="56"/>
  <c r="P50" i="56"/>
  <c r="L59" i="56" s="1"/>
  <c r="F44" i="56"/>
  <c r="F42" i="56"/>
  <c r="F52" i="56" s="1"/>
  <c r="H42" i="56"/>
  <c r="H52" i="56" s="1"/>
  <c r="H44" i="56"/>
  <c r="M49" i="56"/>
  <c r="I58" i="56" s="1"/>
  <c r="D78" i="56"/>
  <c r="F77" i="56" s="1"/>
  <c r="I49" i="56"/>
  <c r="K49" i="56"/>
  <c r="N50" i="56"/>
  <c r="J59" i="56" s="1"/>
  <c r="G50" i="56"/>
  <c r="J50" i="56"/>
  <c r="L50" i="56"/>
  <c r="N49" i="56"/>
  <c r="J58" i="56" s="1"/>
  <c r="D44" i="56"/>
  <c r="D42" i="56"/>
  <c r="D52" i="56" s="1"/>
  <c r="O44" i="56" l="1"/>
  <c r="O22" i="56"/>
  <c r="O23" i="56" s="1"/>
  <c r="P23" i="56"/>
  <c r="D53" i="56"/>
  <c r="D54" i="56" s="1"/>
  <c r="J53" i="56"/>
  <c r="J54" i="56" s="1"/>
  <c r="E72" i="56"/>
  <c r="E75" i="56"/>
  <c r="G53" i="56"/>
  <c r="G54" i="56" s="1"/>
  <c r="K53" i="56"/>
  <c r="K54" i="56" s="1"/>
  <c r="E53" i="56"/>
  <c r="E54" i="56" s="1"/>
  <c r="P53" i="56"/>
  <c r="P54" i="56" s="1"/>
  <c r="C53" i="56"/>
  <c r="C54" i="56" s="1"/>
  <c r="I53" i="56"/>
  <c r="I54" i="56" s="1"/>
  <c r="F72" i="56"/>
  <c r="L65" i="56"/>
  <c r="J65" i="56"/>
  <c r="E71" i="56"/>
  <c r="E73" i="56"/>
  <c r="F53" i="56"/>
  <c r="F54" i="56" s="1"/>
  <c r="F73" i="56"/>
  <c r="O53" i="56"/>
  <c r="O54" i="56" s="1"/>
  <c r="L53" i="56"/>
  <c r="L54" i="56" s="1"/>
  <c r="H53" i="56"/>
  <c r="H54" i="56" s="1"/>
  <c r="F76" i="56"/>
  <c r="E78" i="56"/>
  <c r="E74" i="56"/>
  <c r="E76" i="56"/>
  <c r="E77" i="56"/>
  <c r="F71" i="56"/>
  <c r="Q50" i="56"/>
  <c r="K59" i="56"/>
  <c r="F78" i="56"/>
  <c r="F75" i="56"/>
  <c r="F74" i="56"/>
  <c r="Q49" i="56"/>
  <c r="K58" i="56"/>
  <c r="N53" i="56"/>
  <c r="N54" i="56" s="1"/>
  <c r="Q52" i="56"/>
  <c r="F70" i="56"/>
  <c r="M53" i="56"/>
  <c r="M54" i="56" s="1"/>
  <c r="I65" i="56"/>
  <c r="R49" i="56" l="1"/>
  <c r="R48" i="56"/>
  <c r="R50" i="56"/>
  <c r="R51" i="56"/>
  <c r="R53" i="56"/>
  <c r="R52" i="56"/>
  <c r="K65" i="56"/>
</calcChain>
</file>

<file path=xl/sharedStrings.xml><?xml version="1.0" encoding="utf-8"?>
<sst xmlns="http://schemas.openxmlformats.org/spreadsheetml/2006/main" count="2733" uniqueCount="271">
  <si>
    <t>Servicios Móviles</t>
  </si>
  <si>
    <t>BOGA COMUNICACIONES</t>
  </si>
  <si>
    <t>CONVERGIA PERÚ S.A.</t>
  </si>
  <si>
    <t>TELEFÓNICA DEL PERÚ S.A.A. y SUBSIDIARIAS</t>
  </si>
  <si>
    <t>Total</t>
  </si>
  <si>
    <t>Interconexión</t>
  </si>
  <si>
    <t>TELECABLE SIGLO 21</t>
  </si>
  <si>
    <t>L.A.&amp; C. SISTEMAS S.A.</t>
  </si>
  <si>
    <t>CABLERAS</t>
  </si>
  <si>
    <t>Televisión de Paga</t>
  </si>
  <si>
    <t>TOTAL</t>
  </si>
  <si>
    <t>Directv</t>
  </si>
  <si>
    <t>Americatel</t>
  </si>
  <si>
    <t>Larga Distancia</t>
  </si>
  <si>
    <t>Level 3</t>
  </si>
  <si>
    <t>Grupo Telefónica</t>
  </si>
  <si>
    <t>Internet Fijo</t>
  </si>
  <si>
    <t>Resto</t>
  </si>
  <si>
    <t>Entel</t>
  </si>
  <si>
    <t>Otros Servicios</t>
  </si>
  <si>
    <t>Venta y alquiler de equipos</t>
  </si>
  <si>
    <t>Bitel</t>
  </si>
  <si>
    <t>ANURA PERU S.A.C.</t>
  </si>
  <si>
    <t>ANGEL ENRIQUE BALBIN HUAMAN</t>
  </si>
  <si>
    <t>COMPAÑIA TELEFONICA ANDINA SAC</t>
  </si>
  <si>
    <t>CONSORCIO OPTICAL SAC</t>
  </si>
  <si>
    <t>DEMETRIO RIGOBERTO PICON ACOSTA</t>
  </si>
  <si>
    <t>DKR VISION S.R.L</t>
  </si>
  <si>
    <t>ELVIS CIRINEO LEON MONTERO</t>
  </si>
  <si>
    <t>EMPRESA DE TV Y RADIODIFUSION BAHIA E.I.R.L.</t>
  </si>
  <si>
    <t>EMPRESA DIFUSORA CABLE MUNDO S.R.L.</t>
  </si>
  <si>
    <t>IBASIS PERU S.A.C</t>
  </si>
  <si>
    <t>OMNISAT CABLE TELEVISION S.R.L.</t>
  </si>
  <si>
    <t>OPTICAL NETWORKS S.A.C.</t>
  </si>
  <si>
    <t>TELECABLE PAITA S.R.L.</t>
  </si>
  <si>
    <t>TVS WIRELESS S.A.C.</t>
  </si>
  <si>
    <t>AMAZONIA TV S.R.L.</t>
  </si>
  <si>
    <t>CABLE JAEN S.R.L.</t>
  </si>
  <si>
    <t>CABLE ORIENTE S.A.</t>
  </si>
  <si>
    <t>CABLE PREMIUM TV S.R.L.</t>
  </si>
  <si>
    <t xml:space="preserve">CABLE SELVA TV S.A.C. </t>
  </si>
  <si>
    <t>CABLE SUR TELECOMUNICACIONES S.A.C.</t>
  </si>
  <si>
    <t>CABLE YURIMAGUAS S.R.L.</t>
  </si>
  <si>
    <t>CABLEMAX E.I.R.L.</t>
  </si>
  <si>
    <t>CABLEVISION S.A.C.</t>
  </si>
  <si>
    <t>COMUNICACIONES PORCON S.A.C.</t>
  </si>
  <si>
    <t>GERMAN AIQUE VARGAS</t>
  </si>
  <si>
    <t>INVERSIONES Y REPRESENTACIONES DOBLE C E.I.R.L.</t>
  </si>
  <si>
    <t>MAGRO Y CARDENAS VISTA TV E.I.R.L.</t>
  </si>
  <si>
    <t>OPTICOM S.A.C.</t>
  </si>
  <si>
    <t>PLANET CABLE S.A.C. (antes ALVA OBANDO DEMETRIO)</t>
  </si>
  <si>
    <t>RED DE COMUNICACIONES DIGITALES S.A.C.</t>
  </si>
  <si>
    <t>RED INTERCABLE PERU S.A.C.</t>
  </si>
  <si>
    <t>REDES MULTIMEDIA PERU SAC</t>
  </si>
  <si>
    <t>ROLANDO AZEN CHAVEZ SUING</t>
  </si>
  <si>
    <t>SEÑAL DIGITAL LATINA S.A.C.</t>
  </si>
  <si>
    <t>SILVIA ELIZABETH GANOZA SAM</t>
  </si>
  <si>
    <t>SISTEMA DE FIBRA OPTICA Y TELECOMUNICACIONES S.A.C.</t>
  </si>
  <si>
    <t>CESAR RIOS GOMEZ</t>
  </si>
  <si>
    <t>TELEVISION SAN MARTIN S.A.C.</t>
  </si>
  <si>
    <t>TELEVISION SATELITAL CONCEPCION S.R.L.</t>
  </si>
  <si>
    <t>P.T.A. TELECOMUNICACIONES S.R.L.</t>
  </si>
  <si>
    <t>MICROSYSTEM NET COMUNICACIONES E.I.R.L.</t>
  </si>
  <si>
    <t>TELECABLE IMPACTO TV S.R.L.</t>
  </si>
  <si>
    <t>O3B TELEPORT SERVICES (PERU) S.A.C.</t>
  </si>
  <si>
    <t>INVERGEN S.A.C.</t>
  </si>
  <si>
    <t>Otras empresas</t>
  </si>
  <si>
    <t>DANTE DANIEL DE LA CRUZ CASTRO</t>
  </si>
  <si>
    <t>KTV CABLE S.A.C.</t>
  </si>
  <si>
    <t>AMÉRICA MÓVIL PERÚ S.A.C.</t>
  </si>
  <si>
    <t>AMERICATEL PERÚ S.A.</t>
  </si>
  <si>
    <t>SUPERCABLE TELEVISIÓN S.R.L.</t>
  </si>
  <si>
    <t>OPTICAL TECHNOLOGIES S.A.C.</t>
  </si>
  <si>
    <t>IDT PERÚ S.R.L.</t>
  </si>
  <si>
    <t>ENTEL PERÚ S.A.</t>
  </si>
  <si>
    <t>DIRECTV PERÚ S.R.L.</t>
  </si>
  <si>
    <t>AT&amp;T GLOBAL NETWORK SERVICES DEL PERU S.R.L.</t>
  </si>
  <si>
    <t>PARABOLICA TV S.A.C.</t>
  </si>
  <si>
    <t xml:space="preserve">TE.SA.M. PERU S.A. </t>
  </si>
  <si>
    <t>WINNER SYSTEMS S.A.C.</t>
  </si>
  <si>
    <t>GILAT TO HOME PERÚ S.A.</t>
  </si>
  <si>
    <t>OLO DEL PERU S.A.C.</t>
  </si>
  <si>
    <t>INFODUCTOS Y TELECOMUNICACIONES DEL PERÚ S.A.</t>
  </si>
  <si>
    <t>INTERNEXA PERÚ S.A.</t>
  </si>
  <si>
    <t>MULTIVISION S.R.L.</t>
  </si>
  <si>
    <t>RURAL TELECOM S.A.C.</t>
  </si>
  <si>
    <t>VIETTEL PERU S.A.C.</t>
  </si>
  <si>
    <t>WIGO S.A.</t>
  </si>
  <si>
    <t>YACHAY TELECOMUNICACIONES S.A.C.</t>
  </si>
  <si>
    <t>HOMETV S.A.C.</t>
  </si>
  <si>
    <t>Grupo Entel</t>
  </si>
  <si>
    <t>Resto de Empresas</t>
  </si>
  <si>
    <t>EQUANT PERU S.A.</t>
  </si>
  <si>
    <t>Ingreso</t>
  </si>
  <si>
    <t>Año</t>
  </si>
  <si>
    <t>BELLSOUTH PERÚ S.A.</t>
  </si>
  <si>
    <t>CATV SYSTEMS E.I.R.L.</t>
  </si>
  <si>
    <t>GLOBAL BACKBONE S.A.C.</t>
  </si>
  <si>
    <t>LEVEL 3 PERÚ S.A.</t>
  </si>
  <si>
    <t>TELEFÓNICA MÓVILES S.A.</t>
  </si>
  <si>
    <t>TELEFÓNICA EMPRESAS S.A.C.</t>
  </si>
  <si>
    <t>TERRA NETWORKS PERÚ S.A.</t>
  </si>
  <si>
    <t>LAT PERÚ S.A.C.</t>
  </si>
  <si>
    <t>WI-NET PERÚ S.A.C.</t>
  </si>
  <si>
    <t>VELATEL PERÚ S.A.</t>
  </si>
  <si>
    <t>GAMACOM  S.A.C.</t>
  </si>
  <si>
    <t>MILLICOM PERÚ S.A.</t>
  </si>
  <si>
    <t>SITEL S.A.</t>
  </si>
  <si>
    <t>CYBERLINE S.R.L</t>
  </si>
  <si>
    <t xml:space="preserve">BT LATAM PERÚ S.A.C. </t>
  </si>
  <si>
    <t>VALTRON E.I.R.L.</t>
  </si>
  <si>
    <t>NETLINE PERÚ S.A.</t>
  </si>
  <si>
    <t>OPTICAL IP SERVICIOS MULTIMEDIA S.A.</t>
  </si>
  <si>
    <t>J.R. TELECOM S.R.L.</t>
  </si>
  <si>
    <t>RADIO TV H.P.CH. E.I.R.L.</t>
  </si>
  <si>
    <t>TV CABLE RIOJA E.I.R.L.</t>
  </si>
  <si>
    <t>VIP CHANNEL S.A.C.</t>
  </si>
  <si>
    <t>CABLE SISTEMAS S.R.L.</t>
  </si>
  <si>
    <t>GRUPO CABLE VISIÓN (7 empresas)</t>
  </si>
  <si>
    <t>JAIME JULIO PACHECO MATILDE</t>
  </si>
  <si>
    <t>CABLE ZOFRI S.R.L.</t>
  </si>
  <si>
    <t>CABLE CLUB S.C.R.L.</t>
  </si>
  <si>
    <t>TV CABLE OLCARIN S.R.L.</t>
  </si>
  <si>
    <t>SUPER CABLE S.R.L.</t>
  </si>
  <si>
    <t>TV CABLE CATACAOS E.I.R.L.</t>
  </si>
  <si>
    <t>RED PRIVADA VIRTUAL S.A.</t>
  </si>
  <si>
    <t>TV CABLE DEL NORTE S.R.L.</t>
  </si>
  <si>
    <t>ENTERPRICE TELECOMUNICATION S.A.C.</t>
  </si>
  <si>
    <t>TELMEX PERÚ S.A.</t>
  </si>
  <si>
    <t>ANTENAS CABLE VISIÓN SATÉLITE S.A.</t>
  </si>
  <si>
    <t>CABLE AMERICA S.A.</t>
  </si>
  <si>
    <t>NO APLICA POR QUE YA ESTÁ INCLUIDO EN TDP Y SUBSIDIARIAS</t>
  </si>
  <si>
    <t>SERVICIOS MÓVILES</t>
  </si>
  <si>
    <t>INTERCONEXIÓN</t>
  </si>
  <si>
    <t>TELEFONÍA DE LARGA DISTANCIA</t>
  </si>
  <si>
    <t>TELEFONÍA FIJA DE ABONADOS</t>
  </si>
  <si>
    <t>TELEFONÍA DE USO PÚBLICO</t>
  </si>
  <si>
    <t>TELEVISIÓN DE PAGA</t>
  </si>
  <si>
    <t>VENTA DE EQUIPOS</t>
  </si>
  <si>
    <t>TRANSMISIÓN DE DATOS Y ALQUILER DE CIRCUITOS</t>
  </si>
  <si>
    <t>INTERNET FIJO</t>
  </si>
  <si>
    <t>SERVICIO</t>
  </si>
  <si>
    <t>FILTRO</t>
  </si>
  <si>
    <t>OTROS INGRESOS OPERATIVOS</t>
  </si>
  <si>
    <t>A &amp; P SERVITEL S.A.C.</t>
  </si>
  <si>
    <t>ANDRES CULQUI CULQUI</t>
  </si>
  <si>
    <t>BASILES AREVALO FLORES</t>
  </si>
  <si>
    <t>CATV. FULL IMAGEN S.A.C.</t>
  </si>
  <si>
    <t>CECTEL  E.I.R.L.</t>
  </si>
  <si>
    <t>CJG CABLE S.R.L.</t>
  </si>
  <si>
    <t>EMPRESA RADIODIFUSORA SAN JUAN E.I.R.L.</t>
  </si>
  <si>
    <t>FLOR DE MARIA GUERRA VELA</t>
  </si>
  <si>
    <t>GERARDO IVAN CRUZ ÑAZCO</t>
  </si>
  <si>
    <t>HECTOR ANGEL BOBADILLA SABOGAL</t>
  </si>
  <si>
    <t>HECTOR RUBIO MORI</t>
  </si>
  <si>
    <t>ISABEL TV S.A.C.</t>
  </si>
  <si>
    <t>JHON ANDERSON PEÑALOZA QUINTANILLA</t>
  </si>
  <si>
    <t>JUAN DANIEL CHAVARRIA COTRINA</t>
  </si>
  <si>
    <t>MARIO LUIS CUBAS YGLESIAS</t>
  </si>
  <si>
    <t>MEDIA NETWORKS LATIN AMERICA S.A.C.</t>
  </si>
  <si>
    <t>NEWCOM INTERNACIONAL PERÚ S.A.C</t>
  </si>
  <si>
    <t>PRODUCTORA PERUANA DE INFORMACION S.A.C.</t>
  </si>
  <si>
    <t>RICARDO MARIO QUISPE CHOCCE</t>
  </si>
  <si>
    <t>TELE STAR AMAZONAS S.R.L</t>
  </si>
  <si>
    <t>TELECOMUNICACIONES MARINO E.I.R.L</t>
  </si>
  <si>
    <t>TODO TV VILLA RICA S.R.L</t>
  </si>
  <si>
    <t>VIA SATELITAL E.I.R.L.</t>
  </si>
  <si>
    <t>VIVIANA MARINA RODRÍGUEZ VIENA</t>
  </si>
  <si>
    <t>CONSULTORA SEGURIDAD Y DESARROLLO S.A.C.</t>
  </si>
  <si>
    <t>VERIZON PERÚ S.R.L.</t>
  </si>
  <si>
    <t>COLLECTE LOCALISATION SATELLITES PERU S.A.C.</t>
  </si>
  <si>
    <t>SAC PERU S.R.L.</t>
  </si>
  <si>
    <t>INVERSIONES MOTUX SOCIEDAD ANONIMA CERRADA</t>
  </si>
  <si>
    <t>CABLE RED PERÚ S.R.L</t>
  </si>
  <si>
    <t>ASOCIACIÓN DE CABLE VISION SAN JACINTO</t>
  </si>
  <si>
    <t>INVERSIONES CARALMA S.A.C.</t>
  </si>
  <si>
    <t>DOLPHIN TELECOM DEL PERU S.A.C.</t>
  </si>
  <si>
    <t>RESTO DE EMPRESAS</t>
  </si>
  <si>
    <t>EMPRESA</t>
  </si>
  <si>
    <t>TV BELLAVISTA E.I.R.L.</t>
  </si>
  <si>
    <t>VIRGIN MOBILE PERÚ S.A</t>
  </si>
  <si>
    <t>HUASCARAN TELECOM S.A.C.</t>
  </si>
  <si>
    <t>TELECABLE SAN HILARION E.I.R.L</t>
  </si>
  <si>
    <t>MOCHE INVERSIONES S.A.</t>
  </si>
  <si>
    <t>INVERSIONES OSA S.A.</t>
  </si>
  <si>
    <t>ANDESAT PERÚ S.A.C.</t>
  </si>
  <si>
    <t>MULTISERVICIOS DE TELECOMUNICACIONES SATELITAL E.I.R.L.</t>
  </si>
  <si>
    <t>CABLE CONTA S.A.C.</t>
  </si>
  <si>
    <t>CABLE INCA S.A.C.</t>
  </si>
  <si>
    <t>CABLE MAX S.A.C.</t>
  </si>
  <si>
    <t>CABLE PACÍFICO (ANTES, SOTELO &amp; MONTALVÁN S.A.C.)</t>
  </si>
  <si>
    <t>INTI SAT TELECOM S.R.L.</t>
  </si>
  <si>
    <t>TELECOMUNICACIONES FUTURO GROUP S.R.L.</t>
  </si>
  <si>
    <t>TV SAT KABEL S.R.L.</t>
  </si>
  <si>
    <t>WIDMAR PINEDO NOLORBE</t>
  </si>
  <si>
    <t>LÍNEAS DE NEGOCIO (MM S/)</t>
  </si>
  <si>
    <t>2016IV</t>
  </si>
  <si>
    <t>2017I</t>
  </si>
  <si>
    <t>TRIMESTRAL</t>
  </si>
  <si>
    <t>INTERCONEXION TV E.I.R.L.</t>
  </si>
  <si>
    <t>AGUSTINA SERVICIOS GENERALES S.A.C.</t>
  </si>
  <si>
    <t>PRISONTEC S.A.C</t>
  </si>
  <si>
    <t>COMUNICACIONES CABLE FUTURO S.R.L</t>
  </si>
  <si>
    <t>TELECABLE SAUCE E.I.R.L.</t>
  </si>
  <si>
    <t>TELEMAX.PR E.I.R.L</t>
  </si>
  <si>
    <t>Año 2016</t>
  </si>
  <si>
    <t>Grupo Claro</t>
  </si>
  <si>
    <t>sept-17 (e)</t>
  </si>
  <si>
    <t>SÍ APLICA (INGRESOS CON TDP Y SUBS)</t>
  </si>
  <si>
    <t>Ene-Sept16</t>
  </si>
  <si>
    <t>Ene-Sept17</t>
  </si>
  <si>
    <t>LÍNEAS DE NEGOCIO (S/)</t>
  </si>
  <si>
    <t>millones S/</t>
  </si>
  <si>
    <t>Telefonía Fija Local (Abonados y TUPs)</t>
  </si>
  <si>
    <t>STAR GLOBAL COM S.A.</t>
  </si>
  <si>
    <t>AMITEL PERÚ TELECOMUNICACIONES S.A.C.</t>
  </si>
  <si>
    <t>VENTA Y ALQUILER DE EQUIPOS</t>
  </si>
  <si>
    <t>AZTECA COMUNICACIONES PERU S.A.C.</t>
  </si>
  <si>
    <t>COMPAÑÍA DE COMERCIO GLOBAL S.A.C.</t>
  </si>
  <si>
    <t>TELEVISIÓN MINERA S.R.L.</t>
  </si>
  <si>
    <t>TELECABLE TUMBES S.A.C.</t>
  </si>
  <si>
    <t>HUÁNUCO TELECOM S.A.C.</t>
  </si>
  <si>
    <t>GERMÁN MARTÍN PÉREZ ECHEANDÍA</t>
  </si>
  <si>
    <t>VOZ Y TELEVISIÓN S.A.C.</t>
  </si>
  <si>
    <t>AXESAT PERÚ S.A.C.</t>
  </si>
  <si>
    <t>CABLE SAUCE TV E.I.R.L.</t>
  </si>
  <si>
    <t>CABLE STAR S.A.C.</t>
  </si>
  <si>
    <t>CABLE VISIÓN DEL NORTE</t>
  </si>
  <si>
    <t>CABLE VISIÓN HUÁNUCO S.A.C.</t>
  </si>
  <si>
    <t>CABLE VISIÓN IQUITOS S.A.C.</t>
  </si>
  <si>
    <t>CABLE VISIÓN LORETO S.A.C.</t>
  </si>
  <si>
    <t>CABLE VISIÓN TUMBES S.A.C.</t>
  </si>
  <si>
    <t>CABLE VISIÓN ZARUMILLA S.A.C.</t>
  </si>
  <si>
    <t>CABLENORTV S.A.C.</t>
  </si>
  <si>
    <t>COMUNICACIONES J&amp;F CABLE TV S.A.C.</t>
  </si>
  <si>
    <t>FIBERLUX S.A.C.</t>
  </si>
  <si>
    <t>LAZUS PERÚ S.A.C.</t>
  </si>
  <si>
    <t>ORIÓN CABLE</t>
  </si>
  <si>
    <t>TVS LORETO S.A.C.</t>
  </si>
  <si>
    <t>URDOY GARCÍA GARCÍA</t>
  </si>
  <si>
    <t>OLO DEL PERU S.A.C. y Subsidiarias</t>
  </si>
  <si>
    <t>CONEXION ACTIVA S.R.L.</t>
  </si>
  <si>
    <t>CABLECOM S.A.C.</t>
  </si>
  <si>
    <t>FRANCISCO HUGO MENA TIPTO</t>
  </si>
  <si>
    <t>TELEINCA S.A.C.</t>
  </si>
  <si>
    <t>FIBRATEL PERÚ E.I.R.L.</t>
  </si>
  <si>
    <t>DIGITAL WAY</t>
  </si>
  <si>
    <t>IMPSAT</t>
  </si>
  <si>
    <t>TELEFÓNICA MÓVILES S.A.C.</t>
  </si>
  <si>
    <t>TIM PERÚ S.A.C.</t>
  </si>
  <si>
    <t>NEXTEL DEL PERÚ S.A.</t>
  </si>
  <si>
    <t>TELECABLE S.A</t>
  </si>
  <si>
    <t>TESAM PERÚ</t>
  </si>
  <si>
    <t>CENTURYLINK PERÚ S.A.</t>
  </si>
  <si>
    <t>Empresa</t>
  </si>
  <si>
    <t>LÍNEA DE NEGOCIO</t>
  </si>
  <si>
    <t>DATASET: INGRESOS CONSOLIDADOS POR EMPRESA Y LÍNEA DE NEGOCIO</t>
  </si>
  <si>
    <t>AÑO</t>
  </si>
  <si>
    <t>INGRESO (S/)</t>
  </si>
  <si>
    <t>ATRIBUTO</t>
  </si>
  <si>
    <t>DESCRIPCIÓN</t>
  </si>
  <si>
    <t>TIPO DE DATO</t>
  </si>
  <si>
    <t>Nombre (razón social) de la empresa operadora que reporta la información.</t>
  </si>
  <si>
    <t>Cadena</t>
  </si>
  <si>
    <t>Numérico</t>
  </si>
  <si>
    <t>Línea de negocio</t>
  </si>
  <si>
    <t>Servicio o línea de negocio al que corresponde el ingreso generado.</t>
  </si>
  <si>
    <t>Año al que corresponde el dato reportado.</t>
  </si>
  <si>
    <t>Fecha: aaaa</t>
  </si>
  <si>
    <t>Ingresos obtenidos durante el año de reporte. Expresado en Soles, sin IGV.</t>
  </si>
  <si>
    <t>Nota general: Información remitida por las empresas operadoras, la misma que podría ser actualizada en caso se reciba nueva información y/o ante una eventual rectificación, ya sea a pedido de parte o por solicitud del OSIPTEL.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</si>
</sst>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\ _€_-;\-* #,##0.00\ _€_-;_-* &quot;-&quot;??\ _€_-;_-@_-"/>
    <numFmt numFmtId="165" formatCode="_(* #,##0.00_);_(* \(#,##0.00\);_(* &quot;-&quot;??_);_(@_)"/>
    <numFmt numFmtId="166" formatCode="0.0%"/>
    <numFmt numFmtId="167" formatCode="#,##0.0"/>
    <numFmt numFmtId="168" formatCode="#,##0.0000000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heSansCorrespondence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0"/>
      <name val="Bookman Old Style"/>
      <family val="1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sz val="9"/>
      <name val="Gill Sans MT"/>
      <family val="2"/>
    </font>
    <font>
      <b/>
      <sz val="9"/>
      <name val="Gill Sans MT"/>
      <family val="2"/>
    </font>
    <font>
      <b/>
      <sz val="10"/>
      <color theme="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sz val="10"/>
      <color rgb="FFFF0000"/>
      <name val="Gill Sans MT"/>
      <family val="2"/>
    </font>
    <font>
      <sz val="10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top"/>
    </xf>
    <xf numFmtId="43" fontId="12" fillId="0" borderId="0" applyFont="0" applyFill="0" applyBorder="0" applyAlignment="0" applyProtection="0"/>
    <xf numFmtId="0" fontId="10" fillId="0" borderId="0"/>
    <xf numFmtId="0" fontId="14" fillId="0" borderId="0"/>
    <xf numFmtId="0" fontId="11" fillId="0" borderId="0">
      <alignment vertical="top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14" fillId="0" borderId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0"/>
    <xf numFmtId="0" fontId="9" fillId="0" borderId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22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0" fillId="0" borderId="0">
      <alignment vertical="top"/>
    </xf>
    <xf numFmtId="9" fontId="10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 applyAlignment="1"/>
    <xf numFmtId="0" fontId="0" fillId="2" borderId="0" xfId="0" applyFill="1" applyAlignment="1"/>
    <xf numFmtId="3" fontId="0" fillId="2" borderId="0" xfId="0" applyNumberFormat="1" applyFill="1" applyAlignment="1"/>
    <xf numFmtId="3" fontId="0" fillId="2" borderId="1" xfId="0" applyNumberFormat="1" applyFill="1" applyBorder="1" applyAlignment="1">
      <alignment horizontal="center"/>
    </xf>
    <xf numFmtId="0" fontId="15" fillId="2" borderId="0" xfId="0" applyFont="1" applyFill="1" applyAlignment="1"/>
    <xf numFmtId="3" fontId="0" fillId="2" borderId="10" xfId="0" applyNumberForma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166" fontId="0" fillId="2" borderId="0" xfId="10" applyNumberFormat="1" applyFont="1" applyFill="1" applyAlignment="1"/>
    <xf numFmtId="0" fontId="10" fillId="2" borderId="0" xfId="0" applyFont="1" applyFill="1" applyAlignment="1"/>
    <xf numFmtId="0" fontId="23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indent="1"/>
    </xf>
    <xf numFmtId="3" fontId="0" fillId="0" borderId="1" xfId="0" applyNumberFormat="1" applyBorder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15" fillId="2" borderId="27" xfId="0" applyFont="1" applyFill="1" applyBorder="1" applyAlignment="1">
      <alignment horizontal="left"/>
    </xf>
    <xf numFmtId="0" fontId="15" fillId="4" borderId="27" xfId="0" applyFont="1" applyFill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15" fillId="4" borderId="22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3" fontId="0" fillId="2" borderId="19" xfId="0" applyNumberFormat="1" applyFill="1" applyBorder="1" applyAlignment="1">
      <alignment horizontal="center"/>
    </xf>
    <xf numFmtId="0" fontId="16" fillId="2" borderId="0" xfId="0" applyFont="1" applyFill="1" applyAlignment="1"/>
    <xf numFmtId="0" fontId="24" fillId="2" borderId="0" xfId="0" applyFont="1" applyFill="1" applyAlignment="1"/>
    <xf numFmtId="3" fontId="15" fillId="2" borderId="23" xfId="0" applyNumberFormat="1" applyFont="1" applyFill="1" applyBorder="1" applyAlignment="1">
      <alignment horizontal="center"/>
    </xf>
    <xf numFmtId="166" fontId="10" fillId="2" borderId="0" xfId="10" applyNumberFormat="1" applyFont="1" applyFill="1" applyAlignment="1"/>
    <xf numFmtId="3" fontId="0" fillId="2" borderId="0" xfId="0" applyNumberForma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5" fillId="2" borderId="30" xfId="0" applyFont="1" applyFill="1" applyBorder="1" applyAlignment="1">
      <alignment horizontal="left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left"/>
    </xf>
    <xf numFmtId="3" fontId="15" fillId="2" borderId="31" xfId="0" applyNumberFormat="1" applyFont="1" applyFill="1" applyBorder="1" applyAlignment="1">
      <alignment horizontal="center"/>
    </xf>
    <xf numFmtId="3" fontId="13" fillId="2" borderId="16" xfId="0" applyNumberFormat="1" applyFont="1" applyFill="1" applyBorder="1" applyAlignment="1">
      <alignment horizontal="center"/>
    </xf>
    <xf numFmtId="3" fontId="13" fillId="2" borderId="11" xfId="0" applyNumberFormat="1" applyFont="1" applyFill="1" applyBorder="1" applyAlignment="1">
      <alignment horizontal="center"/>
    </xf>
    <xf numFmtId="3" fontId="13" fillId="2" borderId="29" xfId="0" applyNumberFormat="1" applyFont="1" applyFill="1" applyBorder="1" applyAlignment="1">
      <alignment horizontal="center"/>
    </xf>
    <xf numFmtId="3" fontId="20" fillId="2" borderId="23" xfId="0" applyNumberFormat="1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3" fontId="15" fillId="2" borderId="0" xfId="0" applyNumberFormat="1" applyFont="1" applyFill="1" applyBorder="1" applyAlignment="1">
      <alignment horizontal="center"/>
    </xf>
    <xf numFmtId="17" fontId="15" fillId="4" borderId="23" xfId="0" applyNumberFormat="1" applyFont="1" applyFill="1" applyBorder="1" applyAlignment="1">
      <alignment horizontal="center"/>
    </xf>
    <xf numFmtId="167" fontId="0" fillId="2" borderId="0" xfId="0" applyNumberFormat="1" applyFill="1" applyAlignment="1"/>
    <xf numFmtId="4" fontId="0" fillId="2" borderId="0" xfId="0" applyNumberFormat="1" applyFill="1" applyAlignment="1"/>
    <xf numFmtId="0" fontId="15" fillId="4" borderId="20" xfId="0" applyFont="1" applyFill="1" applyBorder="1" applyAlignment="1">
      <alignment horizontal="center"/>
    </xf>
    <xf numFmtId="3" fontId="15" fillId="2" borderId="20" xfId="0" applyNumberFormat="1" applyFont="1" applyFill="1" applyBorder="1" applyAlignment="1">
      <alignment horizontal="center"/>
    </xf>
    <xf numFmtId="3" fontId="15" fillId="2" borderId="22" xfId="0" applyNumberFormat="1" applyFont="1" applyFill="1" applyBorder="1" applyAlignment="1">
      <alignment horizontal="center"/>
    </xf>
    <xf numFmtId="3" fontId="0" fillId="2" borderId="11" xfId="0" applyNumberFormat="1" applyFill="1" applyBorder="1" applyAlignment="1"/>
    <xf numFmtId="2" fontId="0" fillId="2" borderId="0" xfId="0" applyNumberFormat="1" applyFill="1" applyAlignment="1"/>
    <xf numFmtId="3" fontId="0" fillId="2" borderId="32" xfId="0" applyNumberFormat="1" applyFill="1" applyBorder="1" applyAlignment="1">
      <alignment horizontal="center"/>
    </xf>
    <xf numFmtId="3" fontId="0" fillId="2" borderId="29" xfId="0" applyNumberFormat="1" applyFill="1" applyBorder="1" applyAlignment="1">
      <alignment horizontal="center"/>
    </xf>
    <xf numFmtId="0" fontId="15" fillId="0" borderId="27" xfId="0" applyFont="1" applyBorder="1" applyAlignment="1">
      <alignment horizontal="left"/>
    </xf>
    <xf numFmtId="3" fontId="0" fillId="2" borderId="12" xfId="0" applyNumberFormat="1" applyFill="1" applyBorder="1" applyAlignment="1">
      <alignment horizontal="center"/>
    </xf>
    <xf numFmtId="3" fontId="0" fillId="2" borderId="13" xfId="0" applyNumberFormat="1" applyFill="1" applyBorder="1" applyAlignment="1">
      <alignment horizontal="center"/>
    </xf>
    <xf numFmtId="3" fontId="15" fillId="2" borderId="7" xfId="0" applyNumberFormat="1" applyFont="1" applyFill="1" applyBorder="1" applyAlignment="1">
      <alignment horizontal="center"/>
    </xf>
    <xf numFmtId="3" fontId="15" fillId="2" borderId="8" xfId="0" applyNumberFormat="1" applyFont="1" applyFill="1" applyBorder="1" applyAlignment="1">
      <alignment horizontal="center"/>
    </xf>
    <xf numFmtId="3" fontId="15" fillId="2" borderId="9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2" borderId="17" xfId="0" applyNumberFormat="1" applyFill="1" applyBorder="1" applyAlignment="1"/>
    <xf numFmtId="0" fontId="26" fillId="2" borderId="30" xfId="0" applyFont="1" applyFill="1" applyBorder="1" applyAlignment="1">
      <alignment horizontal="left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/>
    </xf>
    <xf numFmtId="3" fontId="25" fillId="2" borderId="0" xfId="0" applyNumberFormat="1" applyFont="1" applyFill="1" applyBorder="1" applyAlignment="1">
      <alignment horizontal="center"/>
    </xf>
    <xf numFmtId="0" fontId="26" fillId="2" borderId="31" xfId="0" applyFont="1" applyFill="1" applyBorder="1" applyAlignment="1">
      <alignment horizontal="left"/>
    </xf>
    <xf numFmtId="3" fontId="26" fillId="2" borderId="31" xfId="0" applyNumberFormat="1" applyFont="1" applyFill="1" applyBorder="1" applyAlignment="1">
      <alignment horizontal="center"/>
    </xf>
    <xf numFmtId="0" fontId="10" fillId="2" borderId="0" xfId="10" applyNumberFormat="1" applyFont="1" applyFill="1" applyAlignment="1"/>
    <xf numFmtId="10" fontId="0" fillId="2" borderId="0" xfId="10" applyNumberFormat="1" applyFont="1" applyFill="1" applyAlignment="1"/>
    <xf numFmtId="3" fontId="10" fillId="2" borderId="0" xfId="10" applyNumberFormat="1" applyFont="1" applyFill="1" applyAlignment="1"/>
    <xf numFmtId="0" fontId="18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17" fontId="19" fillId="4" borderId="1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/>
    </xf>
    <xf numFmtId="0" fontId="15" fillId="2" borderId="18" xfId="0" applyFont="1" applyFill="1" applyBorder="1" applyAlignment="1">
      <alignment wrapText="1"/>
    </xf>
    <xf numFmtId="0" fontId="15" fillId="2" borderId="28" xfId="0" applyFont="1" applyFill="1" applyBorder="1" applyAlignment="1">
      <alignment wrapText="1"/>
    </xf>
    <xf numFmtId="3" fontId="13" fillId="2" borderId="24" xfId="0" applyNumberFormat="1" applyFont="1" applyFill="1" applyBorder="1" applyAlignment="1">
      <alignment horizontal="center"/>
    </xf>
    <xf numFmtId="3" fontId="13" fillId="2" borderId="25" xfId="0" applyNumberFormat="1" applyFont="1" applyFill="1" applyBorder="1" applyAlignment="1">
      <alignment horizontal="center"/>
    </xf>
    <xf numFmtId="0" fontId="15" fillId="2" borderId="27" xfId="0" applyFont="1" applyFill="1" applyBorder="1" applyAlignment="1">
      <alignment wrapText="1"/>
    </xf>
    <xf numFmtId="166" fontId="13" fillId="2" borderId="14" xfId="10" applyNumberFormat="1" applyFont="1" applyFill="1" applyBorder="1" applyAlignment="1">
      <alignment horizontal="center"/>
    </xf>
    <xf numFmtId="166" fontId="13" fillId="2" borderId="24" xfId="10" applyNumberFormat="1" applyFont="1" applyFill="1" applyBorder="1" applyAlignment="1">
      <alignment horizontal="center"/>
    </xf>
    <xf numFmtId="166" fontId="15" fillId="2" borderId="20" xfId="10" applyNumberFormat="1" applyFont="1" applyFill="1" applyBorder="1" applyAlignment="1">
      <alignment horizontal="center"/>
    </xf>
    <xf numFmtId="166" fontId="13" fillId="2" borderId="16" xfId="10" applyNumberFormat="1" applyFont="1" applyFill="1" applyBorder="1" applyAlignment="1">
      <alignment horizontal="center"/>
    </xf>
    <xf numFmtId="166" fontId="13" fillId="2" borderId="25" xfId="10" applyNumberFormat="1" applyFont="1" applyFill="1" applyBorder="1" applyAlignment="1">
      <alignment horizontal="center"/>
    </xf>
    <xf numFmtId="166" fontId="15" fillId="2" borderId="23" xfId="10" applyNumberFormat="1" applyFont="1" applyFill="1" applyBorder="1" applyAlignment="1">
      <alignment horizontal="center"/>
    </xf>
    <xf numFmtId="0" fontId="27" fillId="0" borderId="0" xfId="0" applyFont="1" applyAlignme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/>
    </xf>
    <xf numFmtId="3" fontId="28" fillId="0" borderId="5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vertical="top"/>
    </xf>
    <xf numFmtId="3" fontId="28" fillId="0" borderId="1" xfId="0" applyNumberFormat="1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3" fontId="28" fillId="0" borderId="2" xfId="0" applyNumberFormat="1" applyFont="1" applyFill="1" applyBorder="1" applyAlignment="1">
      <alignment horizontal="center"/>
    </xf>
    <xf numFmtId="0" fontId="30" fillId="0" borderId="0" xfId="0" applyFont="1" applyAlignment="1"/>
    <xf numFmtId="0" fontId="28" fillId="0" borderId="26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/>
    <xf numFmtId="0" fontId="2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28" fillId="0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/>
    </xf>
  </cellXfs>
  <cellStyles count="44">
    <cellStyle name="(4) STM-1 (LECT)_x000d__x000a_PL-4579-M-039-99_x000d__x000a_FALTA APE" xfId="25"/>
    <cellStyle name="Comma_Entrega a Osiptel 14 mar" xfId="1"/>
    <cellStyle name="Diseño" xfId="2"/>
    <cellStyle name="Diseño 2" xfId="3"/>
    <cellStyle name="Diseño 2 2" xfId="18"/>
    <cellStyle name="Estilo 1" xfId="4"/>
    <cellStyle name="Millares [0] 2" xfId="5"/>
    <cellStyle name="Millares 11" xfId="14"/>
    <cellStyle name="Millares 2" xfId="6"/>
    <cellStyle name="Millares 2 2" xfId="23"/>
    <cellStyle name="Millares 3" xfId="17"/>
    <cellStyle name="Millares 3 2" xfId="39"/>
    <cellStyle name="Millares 4" xfId="22"/>
    <cellStyle name="Millares 5" xfId="36"/>
    <cellStyle name="Millares 6" xfId="40"/>
    <cellStyle name="Millares 7" xfId="42"/>
    <cellStyle name="Normal" xfId="0" builtinId="0"/>
    <cellStyle name="Normal 10" xfId="35"/>
    <cellStyle name="Normal 11" xfId="37"/>
    <cellStyle name="Normal 12" xfId="41"/>
    <cellStyle name="Normal 2" xfId="7"/>
    <cellStyle name="Normal 2 2" xfId="8"/>
    <cellStyle name="Normal 2 2 2" xfId="30"/>
    <cellStyle name="Normal 25 2" xfId="20"/>
    <cellStyle name="Normal 3" xfId="9"/>
    <cellStyle name="Normal 4" xfId="12"/>
    <cellStyle name="Normal 5" xfId="13"/>
    <cellStyle name="Normal 5 2" xfId="26"/>
    <cellStyle name="Normal 6" xfId="21"/>
    <cellStyle name="Normal 7" xfId="28"/>
    <cellStyle name="Normal 8" xfId="32"/>
    <cellStyle name="Normal 9" xfId="33"/>
    <cellStyle name="Porcentaje" xfId="10" builtinId="5"/>
    <cellStyle name="Porcentaje 2" xfId="16"/>
    <cellStyle name="Porcentaje 2 2" xfId="27"/>
    <cellStyle name="Porcentaje 2 3" xfId="31"/>
    <cellStyle name="Porcentaje 3" xfId="24"/>
    <cellStyle name="Porcentaje 4" xfId="29"/>
    <cellStyle name="Porcentaje 5" xfId="34"/>
    <cellStyle name="Porcentaje 6" xfId="38"/>
    <cellStyle name="Porcentaje 7" xfId="43"/>
    <cellStyle name="Porcentual 2" xfId="11"/>
    <cellStyle name="Porcentual 2 2" xfId="15"/>
    <cellStyle name="Porcentual 3" xfId="19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ill Sans M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99"/>
      <color rgb="FF86DAD6"/>
      <color rgb="FF21754D"/>
      <color rgb="FF30AA70"/>
      <color rgb="FFD2E428"/>
      <color rgb="FFF8ED14"/>
      <color rgb="FFDF0B38"/>
      <color rgb="FFF8882C"/>
      <color rgb="FFFAA966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61" Type="http://schemas.openxmlformats.org/officeDocument/2006/relationships/externalLink" Target="externalLinks/externalLink58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348749675521313E-2"/>
          <c:y val="2.123679105329225E-2"/>
          <c:w val="0.69997893347112206"/>
          <c:h val="0.82670701767871602"/>
        </c:manualLayout>
      </c:layout>
      <c:bar3DChart>
        <c:barDir val="bar"/>
        <c:grouping val="stacked"/>
        <c:varyColors val="0"/>
        <c:ser>
          <c:idx val="4"/>
          <c:order val="0"/>
          <c:tx>
            <c:strRef>
              <c:f>Corcho61!$B$70</c:f>
              <c:strCache>
                <c:ptCount val="1"/>
                <c:pt idx="0">
                  <c:v>Servicios Móviles</c:v>
                </c:pt>
              </c:strCache>
            </c:strRef>
          </c:tx>
          <c:spPr>
            <a:solidFill>
              <a:srgbClr val="4BACC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en-US" baseline="0"/>
                  </a:p>
                  <a:p>
                    <a:fld id="{5692AF20-6720-4F9A-BE2D-57AFD2054E91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780F54C-440B-4BDE-9FD0-C88EB1269B7D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Corcho61!$C$69:$D$69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Corcho61!$C$70:$D$70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Corcho61!$E$70:$F$70</c15:f>
                <c15:dlblRangeCache>
                  <c:ptCount val="2"/>
                  <c:pt idx="0">
                    <c:v>#¡REF!</c:v>
                  </c:pt>
                  <c:pt idx="1">
                    <c:v>#¡REF!</c:v>
                  </c:pt>
                </c15:dlblRangeCache>
              </c15:datalabelsRange>
            </c:ext>
          </c:extLst>
        </c:ser>
        <c:ser>
          <c:idx val="2"/>
          <c:order val="1"/>
          <c:tx>
            <c:strRef>
              <c:f>Corcho61!$B$71</c:f>
              <c:strCache>
                <c:ptCount val="1"/>
                <c:pt idx="0">
                  <c:v>Internet Fijo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-7.152948915835484E-3"/>
                  <c:y val="-1.1047685921362484E-16"/>
                </c:manualLayout>
              </c:layout>
              <c:tx>
                <c:rich>
                  <a:bodyPr/>
                  <a:lstStyle/>
                  <a:p>
                    <a:fld id="{91B3705C-DEF3-4D48-8C72-D752AACD57A3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5314E17-2C5B-4C3F-B13A-78E1C6AC4EF4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Corcho61!$C$69:$D$69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Corcho61!$C$71:$D$71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Corcho61!$E$71:$F$71</c15:f>
                <c15:dlblRangeCache>
                  <c:ptCount val="2"/>
                  <c:pt idx="0">
                    <c:v>#¡REF!</c:v>
                  </c:pt>
                  <c:pt idx="1">
                    <c:v>#¡REF!</c:v>
                  </c:pt>
                </c15:dlblRangeCache>
              </c15:datalabelsRange>
            </c:ext>
          </c:extLst>
        </c:ser>
        <c:ser>
          <c:idx val="0"/>
          <c:order val="2"/>
          <c:tx>
            <c:strRef>
              <c:f>Corcho61!$B$73</c:f>
              <c:strCache>
                <c:ptCount val="1"/>
                <c:pt idx="0">
                  <c:v>Televisión de Paga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-2.2893660713103948E-3"/>
                  <c:y val="-2.0260915034168349E-4"/>
                </c:manualLayout>
              </c:layout>
              <c:tx>
                <c:rich>
                  <a:bodyPr/>
                  <a:lstStyle/>
                  <a:p>
                    <a:fld id="{447EA7F4-D260-4304-ADBB-B376784EB7D8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"/>
                  <c:y val="-4.2875322774881775E-3"/>
                </c:manualLayout>
              </c:layout>
              <c:tx>
                <c:rich>
                  <a:bodyPr/>
                  <a:lstStyle/>
                  <a:p>
                    <a:fld id="{49D915CB-C741-4835-AB64-433D832A2E58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Corcho61!$C$69:$D$69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Corcho61!$C$73:$D$73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Corcho61!$E$73:$F$73</c15:f>
                <c15:dlblRangeCache>
                  <c:ptCount val="2"/>
                  <c:pt idx="0">
                    <c:v>#¡REF!</c:v>
                  </c:pt>
                  <c:pt idx="1">
                    <c:v>#¡REF!</c:v>
                  </c:pt>
                </c15:dlblRangeCache>
              </c15:datalabelsRange>
            </c:ext>
          </c:extLst>
        </c:ser>
        <c:ser>
          <c:idx val="7"/>
          <c:order val="3"/>
          <c:tx>
            <c:strRef>
              <c:f>Corcho61!$B$75</c:f>
              <c:strCache>
                <c:ptCount val="1"/>
                <c:pt idx="0">
                  <c:v>Telefonía Fija Local (Abonados y TUPs)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1.5595681533817538E-3"/>
                  <c:y val="1.2249075447472036E-3"/>
                </c:manualLayout>
              </c:layout>
              <c:tx>
                <c:rich>
                  <a:bodyPr/>
                  <a:lstStyle/>
                  <a:p>
                    <a:endParaRPr lang="en-US" baseline="0"/>
                  </a:p>
                  <a:p>
                    <a:fld id="{CC6F8AF9-EA1D-4FC6-A017-32F76CA7B22F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6.5567940948709023E-17"/>
                  <c:y val="-2.8519491759454066E-3"/>
                </c:manualLayout>
              </c:layout>
              <c:tx>
                <c:rich>
                  <a:bodyPr/>
                  <a:lstStyle/>
                  <a:p>
                    <a:endParaRPr lang="en-US" baseline="0"/>
                  </a:p>
                  <a:p>
                    <a:fld id="{C1329173-9CFD-4971-A6B6-23AD5B33B532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Corcho61!$C$69:$D$69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Corcho61!$C$75:$D$75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Corcho61!$E$75:$F$75</c15:f>
                <c15:dlblRangeCache>
                  <c:ptCount val="2"/>
                  <c:pt idx="0">
                    <c:v>#¡REF!</c:v>
                  </c:pt>
                  <c:pt idx="1">
                    <c:v>#¡REF!</c:v>
                  </c:pt>
                </c15:dlblRangeCache>
              </c15:datalabelsRange>
            </c:ext>
          </c:extLst>
        </c:ser>
        <c:ser>
          <c:idx val="1"/>
          <c:order val="4"/>
          <c:tx>
            <c:strRef>
              <c:f>Corcho61!$B$74</c:f>
              <c:strCache>
                <c:ptCount val="1"/>
                <c:pt idx="0">
                  <c:v>Interconexión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-5.423472103994021E-2"/>
                </c:manualLayout>
              </c:layout>
              <c:tx>
                <c:rich>
                  <a:bodyPr/>
                  <a:lstStyle/>
                  <a:p>
                    <a:endParaRPr lang="en-US" baseline="0"/>
                  </a:p>
                  <a:p>
                    <a:fld id="{322B99D0-F338-4B90-82B5-8E8CA0CF3CB4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78823722895892E-3"/>
                  <c:y val="-2.7117360519970077E-2"/>
                </c:manualLayout>
              </c:layout>
              <c:tx>
                <c:rich>
                  <a:bodyPr/>
                  <a:lstStyle/>
                  <a:p>
                    <a:fld id="{B3496E7A-8A84-4821-A0B3-21A7C2A008D7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Corcho61!$C$69:$D$69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Corcho61!$C$74:$D$74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Corcho61!$E$74:$F$74</c15:f>
                <c15:dlblRangeCache>
                  <c:ptCount val="2"/>
                  <c:pt idx="0">
                    <c:v>#¡REF!</c:v>
                  </c:pt>
                  <c:pt idx="1">
                    <c:v>#¡REF!</c:v>
                  </c:pt>
                </c15:dlblRangeCache>
              </c15:datalabelsRange>
            </c:ext>
          </c:extLst>
        </c:ser>
        <c:ser>
          <c:idx val="3"/>
          <c:order val="5"/>
          <c:tx>
            <c:strRef>
              <c:f>Corcho61!$B$72</c:f>
              <c:strCache>
                <c:ptCount val="1"/>
                <c:pt idx="0">
                  <c:v>Venta y alquiler de equipos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-3.576474457917709E-3"/>
                  <c:y val="1.547065583680415E-2"/>
                </c:manualLayout>
              </c:layout>
              <c:tx>
                <c:rich>
                  <a:bodyPr/>
                  <a:lstStyle/>
                  <a:p>
                    <a:fld id="{D4836F22-44C0-4A1C-B5F7-F4D2F7402233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7882372289588545E-3"/>
                  <c:y val="4.490378675078505E-3"/>
                </c:manualLayout>
              </c:layout>
              <c:tx>
                <c:rich>
                  <a:bodyPr/>
                  <a:lstStyle/>
                  <a:p>
                    <a:fld id="{D35816BB-F84D-4E5E-8CD6-1695862799DF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Corcho61!$C$69:$D$69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Corcho61!$C$72:$D$72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Corcho61!$E$72:$F$72</c15:f>
                <c15:dlblRangeCache>
                  <c:ptCount val="2"/>
                  <c:pt idx="0">
                    <c:v>#¡REF!</c:v>
                  </c:pt>
                  <c:pt idx="1">
                    <c:v>#¡REF!</c:v>
                  </c:pt>
                </c15:dlblRangeCache>
              </c15:datalabelsRange>
            </c:ext>
          </c:extLst>
        </c:ser>
        <c:ser>
          <c:idx val="6"/>
          <c:order val="6"/>
          <c:tx>
            <c:strRef>
              <c:f>Corcho61!$B$76</c:f>
              <c:strCache>
                <c:ptCount val="1"/>
                <c:pt idx="0">
                  <c:v>Larga Distancia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1.788237228958789E-3"/>
                  <c:y val="-3.61564806932934E-2"/>
                </c:manualLayout>
              </c:layout>
              <c:tx>
                <c:rich>
                  <a:bodyPr/>
                  <a:lstStyle/>
                  <a:p>
                    <a:endParaRPr lang="en-US" baseline="0"/>
                  </a:p>
                  <a:p>
                    <a:fld id="{856AF502-6CB5-4E70-8ED0-3FABDF8057E0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788237228958789E-3"/>
                  <c:y val="-3.9169520751067881E-2"/>
                </c:manualLayout>
              </c:layout>
              <c:tx>
                <c:rich>
                  <a:bodyPr/>
                  <a:lstStyle/>
                  <a:p>
                    <a:endParaRPr lang="en-US" baseline="0"/>
                  </a:p>
                  <a:p>
                    <a:fld id="{DEBA210B-291B-409E-9BFF-D64208D461D9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Corcho61!$C$69:$D$69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Corcho61!$C$76:$D$76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Corcho61!$E$76:$F$76</c15:f>
                <c15:dlblRangeCache>
                  <c:ptCount val="2"/>
                  <c:pt idx="0">
                    <c:v>#¡REF!</c:v>
                  </c:pt>
                  <c:pt idx="1">
                    <c:v>#¡REF!</c:v>
                  </c:pt>
                </c15:dlblRangeCache>
              </c15:datalabelsRange>
            </c:ext>
          </c:extLst>
        </c:ser>
        <c:ser>
          <c:idx val="5"/>
          <c:order val="7"/>
          <c:tx>
            <c:strRef>
              <c:f>Corcho61!$B$77</c:f>
              <c:strCache>
                <c:ptCount val="1"/>
                <c:pt idx="0">
                  <c:v>Otros Servicios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2.4248089914674163E-2"/>
                  <c:y val="0"/>
                </c:manualLayout>
              </c:layout>
              <c:tx>
                <c:rich>
                  <a:bodyPr/>
                  <a:lstStyle/>
                  <a:p>
                    <a:fld id="{6912340A-4FE7-40E7-AE60-A997ED4579D7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2.0081428469388013E-2"/>
                  <c:y val="-5.523842960681242E-17"/>
                </c:manualLayout>
              </c:layout>
              <c:tx>
                <c:rich>
                  <a:bodyPr/>
                  <a:lstStyle/>
                  <a:p>
                    <a:fld id="{78ECA44E-BFBA-4509-9815-B92EB44FF1C5}" type="VALUE">
                      <a:rPr lang="en-US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Corcho61!$C$69:$D$69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Corcho61!$C$77:$D$77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Corcho61!$E$77:$F$77</c15:f>
                <c15:dlblRangeCache>
                  <c:ptCount val="2"/>
                  <c:pt idx="0">
                    <c:v>#¡REF!</c:v>
                  </c:pt>
                  <c:pt idx="1">
                    <c:v>#¡REF!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689962392"/>
        <c:axId val="689961608"/>
        <c:axId val="0"/>
      </c:bar3DChart>
      <c:catAx>
        <c:axId val="689962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PE"/>
          </a:p>
        </c:txPr>
        <c:crossAx val="689961608"/>
        <c:crosses val="autoZero"/>
        <c:auto val="1"/>
        <c:lblAlgn val="ctr"/>
        <c:lblOffset val="100"/>
        <c:noMultiLvlLbl val="0"/>
      </c:catAx>
      <c:valAx>
        <c:axId val="6899616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PE"/>
          </a:p>
        </c:txPr>
        <c:crossAx val="68996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913289362410352"/>
          <c:y val="0.17014969352400419"/>
          <c:w val="0.24086696556981546"/>
          <c:h val="0.68909391760812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Corcho61!$N$47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Corcho61!$B$48:$B$52</c:f>
              <c:strCache>
                <c:ptCount val="5"/>
                <c:pt idx="0">
                  <c:v>Grupo Telefónica</c:v>
                </c:pt>
                <c:pt idx="1">
                  <c:v>Grupo Claro</c:v>
                </c:pt>
                <c:pt idx="2">
                  <c:v>Grupo Entel</c:v>
                </c:pt>
                <c:pt idx="3">
                  <c:v>Bitel</c:v>
                </c:pt>
                <c:pt idx="4">
                  <c:v>Resto de Empresas</c:v>
                </c:pt>
              </c:strCache>
            </c:strRef>
          </c:cat>
          <c:val>
            <c:numRef>
              <c:f>Corcho61!$N$48:$N$52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Corcho61!$O$47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Corcho61!$B$48:$B$52</c:f>
              <c:strCache>
                <c:ptCount val="5"/>
                <c:pt idx="0">
                  <c:v>Grupo Telefónica</c:v>
                </c:pt>
                <c:pt idx="1">
                  <c:v>Grupo Claro</c:v>
                </c:pt>
                <c:pt idx="2">
                  <c:v>Grupo Entel</c:v>
                </c:pt>
                <c:pt idx="3">
                  <c:v>Bitel</c:v>
                </c:pt>
                <c:pt idx="4">
                  <c:v>Resto de Empresas</c:v>
                </c:pt>
              </c:strCache>
            </c:strRef>
          </c:cat>
          <c:val>
            <c:numRef>
              <c:f>Corcho61!$O$48:$O$52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21184288"/>
        <c:axId val="421183896"/>
      </c:barChart>
      <c:catAx>
        <c:axId val="42118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PE"/>
          </a:p>
        </c:txPr>
        <c:crossAx val="421183896"/>
        <c:crosses val="autoZero"/>
        <c:auto val="1"/>
        <c:lblAlgn val="ctr"/>
        <c:lblOffset val="100"/>
        <c:noMultiLvlLbl val="0"/>
      </c:catAx>
      <c:valAx>
        <c:axId val="421183896"/>
        <c:scaling>
          <c:orientation val="minMax"/>
          <c:max val="100000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s-PE"/>
          </a:p>
        </c:txPr>
        <c:crossAx val="4211842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7283949123796022E-2"/>
                <c:y val="0.3080197001169645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Gill Sans MT" panose="020B0502020104020203" pitchFamily="34" charset="0"/>
                      <a:ea typeface="+mn-ea"/>
                      <a:cs typeface="+mn-cs"/>
                    </a:defRPr>
                  </a:pPr>
                  <a:r>
                    <a:rPr lang="es-PE"/>
                    <a:t>Millones de Soles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r>
              <a:rPr lang="es-PE" sz="1600" b="1">
                <a:solidFill>
                  <a:sysClr val="windowText" lastClr="000000"/>
                </a:solidFill>
              </a:rPr>
              <a:t>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992252699078973E-2"/>
          <c:y val="0.13945349738693541"/>
          <c:w val="0.96472867355885339"/>
          <c:h val="0.8573184267719138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6.3460614896078838E-3"/>
                  <c:y val="-0.221652467066277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Gill Sans MT" panose="020B0502020104020203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Gill Sans MT" panose="020B0502020104020203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98793950493545"/>
                  <c:y val="2.922523573442208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270370849901087E-3"/>
                  <c:y val="3.03034898415475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Corcho61!$B$57:$B$61</c:f>
              <c:strCache>
                <c:ptCount val="5"/>
                <c:pt idx="0">
                  <c:v>Grupo Telefónica</c:v>
                </c:pt>
                <c:pt idx="1">
                  <c:v>Grupo Claro</c:v>
                </c:pt>
                <c:pt idx="2">
                  <c:v>Grupo Entel</c:v>
                </c:pt>
                <c:pt idx="3">
                  <c:v>Bitel</c:v>
                </c:pt>
                <c:pt idx="4">
                  <c:v>Resto</c:v>
                </c:pt>
              </c:strCache>
            </c:strRef>
          </c:cat>
          <c:val>
            <c:numRef>
              <c:f>Corcho61!$J$57:$J$61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847.75073967318804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r>
              <a:rPr lang="es-PE" sz="1600" b="1">
                <a:solidFill>
                  <a:sysClr val="windowText" lastClr="000000"/>
                </a:solidFill>
              </a:rPr>
              <a:t>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992252699078973E-2"/>
          <c:y val="0.13945349738693541"/>
          <c:w val="0.96472867355885339"/>
          <c:h val="0.8573184267719138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4.3378604255290061E-2"/>
                  <c:y val="-0.247943550766115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Gill Sans MT" panose="020B0502020104020203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Gill Sans MT" panose="020B0502020104020203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98793950493545"/>
                  <c:y val="2.922523573442208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270370849901087E-3"/>
                  <c:y val="3.03034898415475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Corcho61!$B$57:$B$61</c:f>
              <c:strCache>
                <c:ptCount val="5"/>
                <c:pt idx="0">
                  <c:v>Grupo Telefónica</c:v>
                </c:pt>
                <c:pt idx="1">
                  <c:v>Grupo Claro</c:v>
                </c:pt>
                <c:pt idx="2">
                  <c:v>Grupo Entel</c:v>
                </c:pt>
                <c:pt idx="3">
                  <c:v>Bitel</c:v>
                </c:pt>
                <c:pt idx="4">
                  <c:v>Resto</c:v>
                </c:pt>
              </c:strCache>
            </c:strRef>
          </c:cat>
          <c:val>
            <c:numRef>
              <c:f>Corcho61!$K$57:$K$61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1008.6442802078541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ofPieChart>
        <c:ofPieType val="bar"/>
        <c:varyColors val="1"/>
        <c:ser>
          <c:idx val="0"/>
          <c:order val="0"/>
          <c:spPr>
            <a:ln>
              <a:solidFill>
                <a:schemeClr val="accent1">
                  <a:alpha val="0"/>
                </a:schemeClr>
              </a:solidFill>
            </a:ln>
            <a:effectLst>
              <a:softEdge rad="635000"/>
            </a:effectLst>
            <a:scene3d>
              <a:camera prst="orthographicFront"/>
              <a:lightRig rig="balanced" dir="t"/>
            </a:scene3d>
            <a:sp3d prstMaterial="metal">
              <a:bevelT w="317500" prst="coolSlant"/>
              <a:bevelB prst="angle"/>
            </a:sp3d>
          </c:spPr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accent3">
                    <a:lumMod val="50000"/>
                    <a:alpha val="0"/>
                  </a:schemeClr>
                </a:solidFill>
              </a:ln>
              <a:effectLst>
                <a:softEdge rad="635000"/>
              </a:effectLst>
              <a:scene3d>
                <a:camera prst="orthographicFront"/>
                <a:lightRig rig="balanced" dir="t"/>
              </a:scene3d>
              <a:sp3d prstMaterial="metal">
                <a:bevelT w="317500" prst="coolSlant"/>
                <a:bevelB prst="angle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1">
                    <a:alpha val="0"/>
                  </a:schemeClr>
                </a:solidFill>
              </a:ln>
              <a:effectLst>
                <a:softEdge rad="635000"/>
              </a:effectLst>
              <a:scene3d>
                <a:camera prst="orthographicFront"/>
                <a:lightRig rig="balanced" dir="t"/>
              </a:scene3d>
              <a:sp3d prstMaterial="metal">
                <a:bevelT w="317500" prst="coolSlant"/>
                <a:bevelB prst="angle"/>
              </a:sp3d>
            </c:spPr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accent1">
                    <a:alpha val="0"/>
                  </a:schemeClr>
                </a:solidFill>
              </a:ln>
              <a:effectLst>
                <a:softEdge rad="635000"/>
              </a:effectLst>
              <a:scene3d>
                <a:camera prst="orthographicFront"/>
                <a:lightRig rig="balanced" dir="t"/>
              </a:scene3d>
              <a:sp3d prstMaterial="metal">
                <a:bevelT w="317500" prst="coolSlant"/>
                <a:bevelB prst="angle"/>
              </a:sp3d>
            </c:spPr>
          </c:dPt>
          <c:dPt>
            <c:idx val="3"/>
            <c:bubble3D val="0"/>
            <c:spPr>
              <a:solidFill>
                <a:srgbClr val="F8ED14"/>
              </a:solidFill>
              <a:ln w="19050">
                <a:solidFill>
                  <a:srgbClr val="F8ED14">
                    <a:alpha val="0"/>
                  </a:srgbClr>
                </a:solidFill>
              </a:ln>
              <a:effectLst>
                <a:softEdge rad="635000"/>
              </a:effectLst>
              <a:scene3d>
                <a:camera prst="orthographicFront"/>
                <a:lightRig rig="balanced" dir="t"/>
              </a:scene3d>
              <a:sp3d prstMaterial="metal">
                <a:bevelT w="317500" prst="coolSlant"/>
                <a:bevelB prst="angle"/>
              </a:sp3d>
            </c:spPr>
          </c:dPt>
          <c:dPt>
            <c:idx val="4"/>
            <c:bubble3D val="0"/>
            <c:spPr>
              <a:solidFill>
                <a:srgbClr val="8064A2"/>
              </a:solidFill>
              <a:ln w="19050">
                <a:solidFill>
                  <a:schemeClr val="accent1">
                    <a:alpha val="0"/>
                  </a:schemeClr>
                </a:solidFill>
              </a:ln>
              <a:effectLst>
                <a:softEdge rad="635000"/>
              </a:effectLst>
              <a:scene3d>
                <a:camera prst="orthographicFront"/>
                <a:lightRig rig="balanced" dir="t"/>
              </a:scene3d>
              <a:sp3d prstMaterial="metal">
                <a:bevelT w="317500" prst="coolSlant"/>
                <a:bevelB prst="angle"/>
              </a:sp3d>
            </c:spPr>
          </c:dPt>
          <c:dPt>
            <c:idx val="5"/>
            <c:bubble3D val="0"/>
            <c:spPr>
              <a:solidFill>
                <a:srgbClr val="4BACC6"/>
              </a:solidFill>
              <a:ln w="19050">
                <a:solidFill>
                  <a:srgbClr val="4F81BD">
                    <a:alpha val="0"/>
                  </a:srgbClr>
                </a:solidFill>
              </a:ln>
              <a:effectLst>
                <a:softEdge rad="635000"/>
              </a:effectLst>
              <a:scene3d>
                <a:camera prst="orthographicFront"/>
                <a:lightRig rig="balanced" dir="t"/>
              </a:scene3d>
              <a:sp3d prstMaterial="metal">
                <a:bevelT w="317500" prst="coolSlant"/>
                <a:bevelB prst="angle"/>
              </a:sp3d>
            </c:spPr>
          </c:dPt>
          <c:dPt>
            <c:idx val="6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1">
                    <a:alpha val="0"/>
                  </a:schemeClr>
                </a:solidFill>
              </a:ln>
              <a:effectLst>
                <a:softEdge rad="635000"/>
              </a:effectLst>
              <a:scene3d>
                <a:camera prst="orthographicFront"/>
                <a:lightRig rig="balanced" dir="t"/>
              </a:scene3d>
              <a:sp3d prstMaterial="metal">
                <a:bevelT w="317500" prst="coolSlant"/>
                <a:bevelB prst="angle"/>
              </a:sp3d>
            </c:spPr>
          </c:dPt>
          <c:dPt>
            <c:idx val="7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accent1">
                    <a:alpha val="0"/>
                  </a:schemeClr>
                </a:solidFill>
              </a:ln>
              <a:effectLst>
                <a:softEdge rad="635000"/>
              </a:effectLst>
              <a:scene3d>
                <a:camera prst="orthographicFront"/>
                <a:lightRig rig="balanced" dir="t"/>
              </a:scene3d>
              <a:sp3d prstMaterial="metal">
                <a:bevelT w="317500" prst="coolSlant"/>
                <a:bevelB prst="angle"/>
              </a:sp3d>
            </c:spPr>
          </c:dPt>
          <c:dPt>
            <c:idx val="8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accent1">
                    <a:alpha val="0"/>
                  </a:schemeClr>
                </a:solidFill>
              </a:ln>
              <a:effectLst>
                <a:softEdge rad="635000"/>
              </a:effectLst>
              <a:scene3d>
                <a:camera prst="orthographicFront"/>
                <a:lightRig rig="balanced" dir="t"/>
              </a:scene3d>
              <a:sp3d prstMaterial="metal">
                <a:bevelT w="317500" prst="coolSlant"/>
                <a:bevelB prst="angle"/>
              </a:sp3d>
            </c:spPr>
          </c:dPt>
          <c:dLbls>
            <c:dLbl>
              <c:idx val="0"/>
              <c:layout>
                <c:manualLayout>
                  <c:x val="9.0567438579845588E-2"/>
                  <c:y val="-0.264186805048762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1513022189459164E-2"/>
                  <c:y val="0.225482002052493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1866792315827"/>
                  <c:y val="0.104114180201973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893406107796225"/>
                  <c:y val="-7.60626384811672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778803318760956"/>
                  <c:y val="-6.9723279825124701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212559153718929E-2"/>
                      <c:h val="0.10245637403413176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2569314739764875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2972209113149069"/>
                  <c:y val="4.4619421786196309E-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025928252965872"/>
                  <c:y val="-1.90366217647550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(Corcho61!$B$57:$B$60,Corcho61!$B$62:$B$64)</c:f>
              <c:strCache>
                <c:ptCount val="7"/>
                <c:pt idx="0">
                  <c:v>Grupo Telefónica</c:v>
                </c:pt>
                <c:pt idx="1">
                  <c:v>Grupo Claro</c:v>
                </c:pt>
                <c:pt idx="2">
                  <c:v>Grupo Entel</c:v>
                </c:pt>
                <c:pt idx="3">
                  <c:v>Bitel</c:v>
                </c:pt>
                <c:pt idx="4">
                  <c:v>Level 3</c:v>
                </c:pt>
                <c:pt idx="5">
                  <c:v>Directv</c:v>
                </c:pt>
                <c:pt idx="6">
                  <c:v>Otras empresas</c:v>
                </c:pt>
              </c:strCache>
            </c:strRef>
          </c:cat>
          <c:val>
            <c:numRef>
              <c:f>(Corcho61!$K$57:$K$60,Corcho61!$K$62:$K$64)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184.5667563398726</c:v>
                </c:pt>
                <c:pt idx="5">
                  <c:v>270.36894798000003</c:v>
                </c:pt>
                <c:pt idx="6">
                  <c:v>553.70857588798151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40"/>
        <c:splitType val="pos"/>
        <c:splitPos val="4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ll Sans MT" panose="020B050202010402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484417</xdr:colOff>
      <xdr:row>80</xdr:row>
      <xdr:rowOff>13607</xdr:rowOff>
    </xdr:from>
    <xdr:to>
      <xdr:col>5</xdr:col>
      <xdr:colOff>437030</xdr:colOff>
      <xdr:row>106</xdr:row>
      <xdr:rowOff>149678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526678</xdr:colOff>
      <xdr:row>112</xdr:row>
      <xdr:rowOff>139593</xdr:rowOff>
    </xdr:from>
    <xdr:to>
      <xdr:col>6</xdr:col>
      <xdr:colOff>6405</xdr:colOff>
      <xdr:row>136</xdr:row>
      <xdr:rowOff>61634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952502</xdr:colOff>
      <xdr:row>78</xdr:row>
      <xdr:rowOff>54428</xdr:rowOff>
    </xdr:from>
    <xdr:to>
      <xdr:col>10</xdr:col>
      <xdr:colOff>381000</xdr:colOff>
      <xdr:row>96</xdr:row>
      <xdr:rowOff>13606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394607</xdr:colOff>
      <xdr:row>78</xdr:row>
      <xdr:rowOff>54429</xdr:rowOff>
    </xdr:from>
    <xdr:to>
      <xdr:col>14</xdr:col>
      <xdr:colOff>340178</xdr:colOff>
      <xdr:row>96</xdr:row>
      <xdr:rowOff>13607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134470</xdr:colOff>
      <xdr:row>57</xdr:row>
      <xdr:rowOff>134470</xdr:rowOff>
    </xdr:from>
    <xdr:to>
      <xdr:col>17</xdr:col>
      <xdr:colOff>437029</xdr:colOff>
      <xdr:row>77</xdr:row>
      <xdr:rowOff>134470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986118</xdr:colOff>
      <xdr:row>58</xdr:row>
      <xdr:rowOff>33618</xdr:rowOff>
    </xdr:from>
    <xdr:to>
      <xdr:col>16</xdr:col>
      <xdr:colOff>727823</xdr:colOff>
      <xdr:row>60</xdr:row>
      <xdr:rowOff>93308</xdr:rowOff>
    </xdr:to>
    <xdr:sp macro="" textlink="">
      <xdr:nvSpPr>
        <xdr:cNvPr id="9" name="Cuadro de texto 473"/>
        <xdr:cNvSpPr txBox="1"/>
      </xdr:nvSpPr>
      <xdr:spPr>
        <a:xfrm>
          <a:off x="18063883" y="9995647"/>
          <a:ext cx="1971675" cy="44069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07000"/>
            </a:lnSpc>
            <a:spcAft>
              <a:spcPts val="0"/>
            </a:spcAft>
          </a:pPr>
          <a:r>
            <a:rPr lang="es-MX" sz="1100" b="1">
              <a:solidFill>
                <a:srgbClr val="0070C0"/>
              </a:solidFill>
              <a:effectLst/>
              <a:latin typeface="Gill Sans MT" panose="020B0502020104020203"/>
              <a:ea typeface="Calibri" panose="020F0502020204030204" pitchFamily="34" charset="0"/>
              <a:cs typeface="Times New Roman" panose="02020603050405020304" pitchFamily="18" charset="0"/>
            </a:rPr>
            <a:t>Total Ingresos 2016</a:t>
          </a:r>
          <a:endParaRPr lang="es-ES" sz="1100">
            <a:effectLst/>
            <a:latin typeface="Gill Sans MT" panose="020B0502020104020203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0"/>
            </a:spcAft>
          </a:pPr>
          <a:r>
            <a:rPr lang="es-MX" sz="1100" b="1">
              <a:solidFill>
                <a:srgbClr val="0070C0"/>
              </a:solidFill>
              <a:effectLst/>
              <a:latin typeface="Gill Sans MT" panose="020B0502020104020203"/>
              <a:ea typeface="Calibri" panose="020F0502020204030204" pitchFamily="34" charset="0"/>
              <a:cs typeface="Times New Roman" panose="02020603050405020304" pitchFamily="18" charset="0"/>
            </a:rPr>
            <a:t>18 234 millones de Nuevos</a:t>
          </a:r>
          <a:endParaRPr lang="es-ES" sz="1100">
            <a:effectLst/>
            <a:latin typeface="Gill Sans MT" panose="020B0502020104020203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0.4004</cdr:x>
      <cdr:y>0.02866</cdr:y>
    </cdr:from>
    <cdr:to>
      <cdr:x>0.53426</cdr:x>
      <cdr:y>0.24268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35036" y="1224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ex1206_Cons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elinoc\Mis%20documentos\RAFA\ALDECA\ALDECA%202007\DICIEMBRE%20ALCA%20PRIMERA%20VERSION\ALCA%20GASTOS%20E%20INGRESOS%2012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GIO\INTER\INTERCIA\2001\INTOCT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INTERCIA/FORMATOS%20AM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ehmarque\Mis%20documentos\B.%20TELECO\CATPOS%20TELECO\TELECO%202010\MODELO%20INTEGRAL_TLCO%200110\INTERCOMPA&#209;IAS%202005_TLCO_tm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cruz\c\Mis%20documentos\Fppfi_1999\A-PROY99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cba-usr\usr\MSOffice\Mis%20documentos\pre-t99\CIF'S01MAY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arabia\c\Arch%20Cont%20Ing\Regie%20T\2003\Noviembre%2003%201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sumen%20Ejecutivo\Resumen%20Ejecutivo-TelB&#225;sic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lcar1-0150\Informe%20Gesti&#243;n\Mis%20Documentos\Comentarios%20Gesti&#243;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ldos\CONCI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trade\NPRENSA%20112000\MARILU\NOTAPRENSA\NOTAG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cruz\c\joc2000\AVAINV2000\Proydiv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ewProceso\ReporteAbiertas_IITri05Abr_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eCerradas_IIITri05Ag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Control%20Pptal%20%202006\NVOTMX%2012-2006%20ver-Re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mpresas%20e%20instituciones\Clientes\g%20(Grupos)\Grupo%20Hapag-Lloyd%20%20(antes%20Grupo%20CP%20Ships)\Bma\2006\Valuaciones\VPOJUP_SCP_2006_5%2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01\Documentos$\wp%20balances%202006\02%202006\Per&#250;\Bce%20Hyperion%2002-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va.Adq.%20Accs.%20y%20Cap.Soc\2002\RVACCS%20JuL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VACCS%2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sumen%20Ejecutivo\Informe%20Gesti&#243;n00\Comer_ges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oluci&#243;n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Documents%20and%20Settings\pr_cmiranda\Configuraci&#243;n%20local\Archivos%20temporales%20de%20Internet\OLK73\FINCON%20-%20Trabajos\Informe%20An&#225;lisis%20Financiero\Analisis%20Financiero%20de%20las%20Empresas%20de%20Telecomunicaciones%20a%20set%202005%20y%20a%2020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ALVA\Configuraci&#243;n%20local\Archivos%20temporales%20de%20Internet\OLK9\NUEVO%20TELMEX\USGP%200900NG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01\Documentos$\WINDOWS\TEMP\Activaciones%2031%20de%20Agos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PTO2004\PRESENTACION%202004%20FIN%20PLAN\PPTO2004%20RELEV%20%20Comite%202002-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e_jtagle\Configuraci&#243;n%20local\Archivos%20temporales%20de%20Internet\Content.Outlook\9ERISGXI\Data\Documents%20and%20Settings\dcampos\Configuraci&#243;n%20local\Archivos%20temporales%20de%20Internet\Content.Outlook\6V6KI6F9\M&#243;viles\For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nts%20and%20Settings\FAValdeblanquezP\Configuraci&#243;n%20local\Archivos%20temporales%20de%20Internet\OLKC2\CUENTAS_SINTESIS_AGREGADO%202004%2002%2011%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CONSERTEL-TENINVER\-TENINVER\Real%20%20T\Reexpresion\ReexTENIN0703%20ADECUADO%20VER-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elinoc\Mis%20documentos\RAFA\ALDECA\ALDECA%202006\DICIEMBRE%20ALCA%20al%2026%20de%20Marzo%20de%202007\PARTES%20RELACIONADAS\ALCA%20PART%20RELAC%20SEP%2006%20OK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\ANUAL98\MSOFFICE\EXCEL\AJ98\CAEJ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ENSUAL\BC-JUNIO\ESTBCJUL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abilidad\Contabilidad-Silvia\Uruguay\04-2005\FILIALES\DETALLE_SALDO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\ANUAL98\MSOFFICE\EXCEL\AJ98\GREX9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AFRC05MARRUS\Contabilidad\1My%20Documents\2FOC-NEXTEL-00\Nfoc-04-00\Finance\1998%20Budgets\1998%20Budget%20Model\Model\pr98-2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Mis%20Documentos\Nuevo%20Product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archivo\Coyuntura\MINDAT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01\Documentos$\Mis%20documentos\resumen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lcar1-0424\Compartido\Recursos%20Humanos\An&#225;lisis%201\FuerzaVentas_Modelo200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SEJO%202006\JULIO_2006\Balances%20MAYO%2006%20100%25%20Anexos%20AAC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01\Documentos$\Documents%20and%20Settings\AdrianM\Mis%20documentos\TAWA\Nominas\Maestro%20Planillas%20v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reynos\c\FPPP2003\FINANZAS\ERBA03OCTREALALVARO'Q'Q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abilidad\Contabilidad-Silvia\Uruguay\03-2005\Filiales\Anexo_Filiales_03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base\Caja-Deuda\Caja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01\Documentos$\windows\TEMP\combinaci&#243;n%20renault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FINANZAS/COSTO%20DE%20CAPITAL/WAcc%20para%20Factor%20X%202016-2019/para%20el%20a&#241;o%202015/Simulaciones%20con%20m&#233;todo%20de%20OSIPTEL/Maqueta%20WACC%20TdP%202015.vjm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tagle/Mis%20documentos/Informaci&#243;n%202011-I/NEXTEL/NEXTEL%20-%20sadd%206874,%2028%20jun/Regularizaci&#243;n%20por%20correo/Reportes%20Q4-2010/C_TMOVIL-2010-Q4.V036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tagle/Mis%20documentos/Informaci&#243;n%202011-II/NEXTEL/sadd%208010%2027jul/Entregables%20Q2-2011/C_TMOVIL-2011-Q2.V018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arabia\c\WINDOWS\TEMP\SAP%20CTAS-INCOB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$%20R%20E%20Y%20E%20S\TELMEX%20%20%20SUBSIDIARIAS\$%20S%20U%20B%20S%20I%20D%20I%20A%20R%20I%20A%20S\2005\G%20A%20S%20T%20O%20S\GTOS-REAL-SAP2005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arabia\c\WINDOWS\TEMP\SAP%20CxC%20y%20CxP%20Consertel%20con%20Tmx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cba-usr\usr\WINDOWS\TEMP\NEWTELMEX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nts%20and%20Settings\FAValdeblanquezP\Configuraci&#243;n%20local\Archivos%20temporales%20de%20Internet\OLKC2\CUENTAS_SINTESIS_AGREGADO1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Documents%20and%20Settings\dcampos.OSIPTEL\Escritorio\FINCON%20-%20Trabajos\BCTS\base%20de%20datos%20empresas%20telecom%20(version%202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-12\B-12%20BASE%20200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e_jtagle\Configuraci&#243;n%20local\Archivos%20temporales%20de%20Internet\Content.Outlook\9ERISGXI\Documents%20and%20Settings\jaguilar\Configuraci&#243;n%20local\Archivos%20temporales%20de%20Internet\Content.Outlook\9QNKBKS5\DESEMPE&#209;O%20FINANC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Partes%20Relacionadas%20de%20Grupo%20TMX%20200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cruz\c\joc2000\AVAINV2000\RESPTO20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lcar1-0165\Archivos%202000\Archivos%202000\TV%20Cable\TV%20Cable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kybv\real2004\Mis%20documentos\Reales\Real2002\Dic02\DIC2002-AUDIT\RES1202-AUD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kybv\real2004\Mis%20documentos\Reales\Real2003\Dic-03\DIC03-1601-CIF\CIFDIC03-1601cam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edelc\Configuraci&#243;n%20local\Archivos%20temporales%20de%20Internet\OLK5F\TPART_ENE_SEPT2008_DINAMIC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PARTES%20REL.%20CONSOL.DIC.0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cba-usr\usr\WINDOWS\TEMP\INGRESOS04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Partes%20Relacionadas%20de%20Grupo%20TMX%20200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-finanzas\g\Grupos\Contabil\FILIALES'05\12%20Dic.'05\GRUPO%20CARSO\Env&#237;o%20Relacion%20Cias%20Dic%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sidencial\Maque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arabia\c\Mis%20documentos\MIFLEX\99\octubre\prod\REVSOTOCT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 CONSER"/>
      <sheetName val="INGRESOS Y GASTOS"/>
      <sheetName val="SUBSIDIARIAS"/>
      <sheetName val="ACTUALIZACIÓN ASOCIADAS "/>
      <sheetName val="Intereses"/>
      <sheetName val="Int. X Pagar"/>
      <sheetName val="Dividendos"/>
      <sheetName val="PA"/>
      <sheetName val="BALANZA"/>
      <sheetName val="CONSER"/>
      <sheetName val="IMPTOS 2006"/>
      <sheetName val="IMPUESTOS 2005"/>
      <sheetName val="Inversión"/>
      <sheetName val="Inversión Latam"/>
      <sheetName val="M.P."/>
      <sheetName val="Capital"/>
      <sheetName val="RES EJER 2005"/>
      <sheetName val="CC"/>
      <sheetName val="Capital (2)"/>
      <sheetName val="INPC"/>
      <sheetName val="CREDITO MERCANTIL"/>
      <sheetName val="RPM"/>
      <sheetName val="Resultados"/>
      <sheetName val="RETANM"/>
      <sheetName val="Corrección"/>
      <sheetName val="ASOCIADAS"/>
      <sheetName val="DIF CAMB"/>
      <sheetName val="Reversión de Fusión"/>
      <sheetName val="AJUSTES LATAM DIC-05"/>
      <sheetName val="LATAM DIC-05"/>
      <sheetName val="CONCILIA LATAM OCT-05"/>
      <sheetName val="CM LATAM OCT-05"/>
      <sheetName val="FUSIÓN LATAM OCT-05"/>
      <sheetName val="Hoja1"/>
      <sheetName val="Hoja2"/>
      <sheetName val="Hoja3"/>
      <sheetName val="2WIRE"/>
      <sheetName val="AJUSTES LATAM DIC-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gresos hist"/>
      <sheetName val="rentas hist"/>
      <sheetName val="direc resul hist"/>
      <sheetName val="serv espec hist"/>
      <sheetName val="mtto edif hist"/>
      <sheetName val="eq vs inced hist"/>
      <sheetName val="opera hist"/>
      <sheetName val="admon hist"/>
      <sheetName val="cto int financ hist"/>
      <sheetName val="INGRESOS REEXPRE"/>
      <sheetName val="RENTAS"/>
      <sheetName val="SERVICIOS ESPECIALES"/>
      <sheetName val="MTTO EDIFICIOS"/>
      <sheetName val="EQ VS INCENDIOS"/>
      <sheetName val="OPERACION"/>
      <sheetName val="ADMINISTRACION"/>
      <sheetName val="DIRECTO A RESULTADOS"/>
      <sheetName val="CTO INT FINANC"/>
      <sheetName val="ACUM GTOS"/>
      <sheetName val="PRUEBA DE REEXPRESION"/>
      <sheetName val="edores"/>
      <sheetName val="BALANZA"/>
      <sheetName val="RETAM"/>
      <sheetName val="poliza contable"/>
      <sheetName val="capital"/>
      <sheetName val="INVERSIONES"/>
      <sheetName val="repomo"/>
      <sheetName val="INTERCIAS"/>
      <sheetName val="EDO D RESUL PTTO"/>
      <sheetName val="CCF PROYECCION  JUN-DIC"/>
      <sheetName val="REEXPRE ACUMULADA"/>
      <sheetName val="CATALOGO"/>
      <sheetName val="CATALOGO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LES BALANCE"/>
      <sheetName val="FILIALES RESULTADOS"/>
      <sheetName val="SALDOS"/>
      <sheetName val="CONCEN_TLCL"/>
      <sheetName val="TELMEX"/>
      <sheetName val="INTERCONEXIONES2000"/>
      <sheetName val="SERCOTEL"/>
      <sheetName val="TELNOR"/>
      <sheetName val="CTBR"/>
      <sheetName val="ALDECA"/>
      <sheetName val="A.D.S.A."/>
      <sheetName val="FYCSA"/>
      <sheetName val="C.Y.C.S.A."/>
      <sheetName val="RED UNO"/>
      <sheetName val="UNINET"/>
      <sheetName val="IND.AFILIADA"/>
      <sheetName val="IMTSA"/>
      <sheetName val="BUSCATEL"/>
      <sheetName val="INTTELMEX"/>
      <sheetName val="EUZKADI"/>
      <sheetName val="SANBORN'S"/>
      <sheetName val="SEAR'S"/>
      <sheetName val="TLMXUSA"/>
      <sheetName val="INBURSA"/>
      <sheetName val="SAGESCO"/>
      <sheetName val="CONSTRUCEL"/>
      <sheetName val="INTERC_INTEGRAL"/>
      <sheetName val="CANTAROS"/>
      <sheetName val="TRUFAS"/>
      <sheetName val="RECUERDO"/>
      <sheetName val="COMMERCE"/>
      <sheetName val="AMERICA"/>
      <sheetName val="CONECEL"/>
      <sheetName val="SERVIAXES"/>
      <sheetName val="SPEEDY MOVIL"/>
      <sheetName val="AM COMUNIC"/>
      <sheetName val="TELECOM"/>
      <sheetName val="Sheet1"/>
      <sheetName val="Sheet2"/>
      <sheetName val="REV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RADIOMOVIL DIPSA, S.A. DE C.V.</v>
          </cell>
          <cell r="AZ1" t="str">
            <v>RADIOMOVIL DIPSA, S.A. DE C.V.</v>
          </cell>
        </row>
        <row r="2">
          <cell r="B2" t="str">
            <v>INTERCONEXIONES CON TELMEX Y TELNOR</v>
          </cell>
          <cell r="L2" t="str">
            <v>HISTORICO</v>
          </cell>
          <cell r="AZ2" t="str">
            <v>INTERCONEXIONES CON TELMEX Y TELNOR</v>
          </cell>
          <cell r="BF2" t="str">
            <v>ACTUALIZADO</v>
          </cell>
        </row>
        <row r="3">
          <cell r="B3" t="str">
            <v xml:space="preserve"> </v>
          </cell>
          <cell r="AZ3" t="str">
            <v>2000</v>
          </cell>
        </row>
        <row r="4">
          <cell r="B4" t="str">
            <v xml:space="preserve"> </v>
          </cell>
        </row>
        <row r="5">
          <cell r="C5" t="str">
            <v>ENERO</v>
          </cell>
          <cell r="D5" t="str">
            <v>FEBRERO</v>
          </cell>
          <cell r="E5" t="str">
            <v>MARZO</v>
          </cell>
          <cell r="F5" t="str">
            <v>ABRIL</v>
          </cell>
          <cell r="G5" t="str">
            <v>MAYO</v>
          </cell>
          <cell r="H5" t="str">
            <v>JUNIO</v>
          </cell>
          <cell r="I5" t="str">
            <v>JULIO</v>
          </cell>
          <cell r="J5" t="str">
            <v>AGOSTO</v>
          </cell>
          <cell r="K5" t="str">
            <v>SEPTIEMBRE</v>
          </cell>
          <cell r="L5" t="str">
            <v>OCTUBRE</v>
          </cell>
          <cell r="M5" t="str">
            <v>NOVIEMBRE</v>
          </cell>
          <cell r="N5" t="str">
            <v>DICIEMBRE</v>
          </cell>
          <cell r="O5" t="str">
            <v>TOTAL</v>
          </cell>
          <cell r="AZ5" t="str">
            <v>TELMEX</v>
          </cell>
          <cell r="BC5" t="str">
            <v>ENERO</v>
          </cell>
          <cell r="BD5" t="str">
            <v>FEBRERO</v>
          </cell>
          <cell r="BE5" t="str">
            <v>MARZO</v>
          </cell>
          <cell r="BF5" t="str">
            <v>ABRIL</v>
          </cell>
          <cell r="BG5" t="str">
            <v>MAYO</v>
          </cell>
          <cell r="BH5" t="str">
            <v>JUNIO</v>
          </cell>
          <cell r="BI5" t="str">
            <v>JULIO</v>
          </cell>
          <cell r="BJ5" t="str">
            <v>AGOSTO</v>
          </cell>
          <cell r="BK5" t="str">
            <v>SEPTIEMBRE</v>
          </cell>
          <cell r="BL5" t="str">
            <v>OCTUBRE</v>
          </cell>
          <cell r="BM5" t="str">
            <v>NOVIEMBRE</v>
          </cell>
          <cell r="BN5" t="str">
            <v>DICIEMBRE</v>
          </cell>
          <cell r="BO5" t="str">
            <v>TOTAL</v>
          </cell>
        </row>
        <row r="7">
          <cell r="B7" t="str">
            <v>INTERCONEXION RADIOMOVIL</v>
          </cell>
          <cell r="AZ7" t="str">
            <v>INTERCONEXION RADIOMOVIL</v>
          </cell>
        </row>
        <row r="8">
          <cell r="AZ8" t="str">
            <v xml:space="preserve"> </v>
          </cell>
        </row>
        <row r="9">
          <cell r="B9" t="str">
            <v>RENTA TRONCALES</v>
          </cell>
          <cell r="C9">
            <v>29</v>
          </cell>
          <cell r="D9">
            <v>29</v>
          </cell>
          <cell r="E9">
            <v>29</v>
          </cell>
          <cell r="F9">
            <v>29</v>
          </cell>
          <cell r="G9">
            <v>29</v>
          </cell>
          <cell r="H9">
            <v>29</v>
          </cell>
          <cell r="I9">
            <v>29</v>
          </cell>
          <cell r="J9">
            <v>29</v>
          </cell>
          <cell r="K9">
            <v>29</v>
          </cell>
          <cell r="L9">
            <v>29</v>
          </cell>
          <cell r="O9">
            <v>290</v>
          </cell>
          <cell r="AZ9" t="str">
            <v>RENTA TRONCALES</v>
          </cell>
          <cell r="BC9">
            <v>29.994700000000002</v>
          </cell>
          <cell r="BD9">
            <v>30.014999999999997</v>
          </cell>
          <cell r="BE9">
            <v>29.823599999999999</v>
          </cell>
          <cell r="BF9">
            <v>29.675700000000003</v>
          </cell>
          <cell r="BG9">
            <v>29.606099999999998</v>
          </cell>
          <cell r="BH9">
            <v>29.5365</v>
          </cell>
          <cell r="BI9">
            <v>29.614800000000002</v>
          </cell>
          <cell r="BJ9">
            <v>29.440800000000003</v>
          </cell>
          <cell r="BK9">
            <v>29.168200000000002</v>
          </cell>
          <cell r="BL9">
            <v>29</v>
          </cell>
          <cell r="BM9">
            <v>0</v>
          </cell>
          <cell r="BN9">
            <v>0</v>
          </cell>
          <cell r="BO9">
            <v>295.87539999999996</v>
          </cell>
        </row>
        <row r="10">
          <cell r="B10" t="str">
            <v>SERVICIO MEDIDO</v>
          </cell>
          <cell r="C10">
            <v>25</v>
          </cell>
          <cell r="D10">
            <v>25</v>
          </cell>
          <cell r="E10">
            <v>25</v>
          </cell>
          <cell r="F10">
            <v>25</v>
          </cell>
          <cell r="G10">
            <v>25</v>
          </cell>
          <cell r="H10">
            <v>25</v>
          </cell>
          <cell r="I10">
            <v>25</v>
          </cell>
          <cell r="J10">
            <v>25</v>
          </cell>
          <cell r="K10">
            <v>25</v>
          </cell>
          <cell r="L10">
            <v>25</v>
          </cell>
          <cell r="O10">
            <v>250</v>
          </cell>
          <cell r="AZ10" t="str">
            <v>SERVICIO MEDIDO</v>
          </cell>
          <cell r="BC10">
            <v>25.857500000000002</v>
          </cell>
          <cell r="BD10">
            <v>25.874999999999996</v>
          </cell>
          <cell r="BE10">
            <v>25.71</v>
          </cell>
          <cell r="BF10">
            <v>25.582500000000003</v>
          </cell>
          <cell r="BG10">
            <v>25.522499999999997</v>
          </cell>
          <cell r="BH10">
            <v>25.462499999999999</v>
          </cell>
          <cell r="BI10">
            <v>25.53</v>
          </cell>
          <cell r="BJ10">
            <v>25.380000000000003</v>
          </cell>
          <cell r="BK10">
            <v>25.145</v>
          </cell>
          <cell r="BL10">
            <v>25</v>
          </cell>
          <cell r="BM10">
            <v>0</v>
          </cell>
          <cell r="BN10">
            <v>0</v>
          </cell>
          <cell r="BO10">
            <v>255.06500000000003</v>
          </cell>
        </row>
        <row r="11">
          <cell r="B11" t="str">
            <v>RENTAS DE USUARIOS</v>
          </cell>
          <cell r="C11">
            <v>76</v>
          </cell>
          <cell r="D11">
            <v>76</v>
          </cell>
          <cell r="E11">
            <v>76</v>
          </cell>
          <cell r="F11">
            <v>76</v>
          </cell>
          <cell r="G11">
            <v>76</v>
          </cell>
          <cell r="H11">
            <v>76</v>
          </cell>
          <cell r="I11">
            <v>76</v>
          </cell>
          <cell r="J11">
            <v>76</v>
          </cell>
          <cell r="K11">
            <v>76</v>
          </cell>
          <cell r="L11">
            <v>76</v>
          </cell>
          <cell r="O11">
            <v>760</v>
          </cell>
          <cell r="AZ11" t="str">
            <v>RENTAS DE USUARIOS</v>
          </cell>
          <cell r="BC11">
            <v>78.606799999999993</v>
          </cell>
          <cell r="BD11">
            <v>78.66</v>
          </cell>
          <cell r="BE11">
            <v>78.1584</v>
          </cell>
          <cell r="BF11">
            <v>77.770800000000008</v>
          </cell>
          <cell r="BG11">
            <v>77.588399999999993</v>
          </cell>
          <cell r="BH11">
            <v>77.405999999999992</v>
          </cell>
          <cell r="BI11">
            <v>77.611200000000011</v>
          </cell>
          <cell r="BJ11">
            <v>77.155200000000008</v>
          </cell>
          <cell r="BK11">
            <v>76.440799999999996</v>
          </cell>
          <cell r="BL11">
            <v>76</v>
          </cell>
          <cell r="BM11">
            <v>0</v>
          </cell>
          <cell r="BN11">
            <v>0</v>
          </cell>
          <cell r="BO11">
            <v>775.39760000000001</v>
          </cell>
        </row>
        <row r="12">
          <cell r="B12" t="str">
            <v>CONSUMO LARGA DISTANCIA</v>
          </cell>
          <cell r="C12">
            <v>6</v>
          </cell>
          <cell r="D12">
            <v>6</v>
          </cell>
          <cell r="E12">
            <v>6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>
            <v>6</v>
          </cell>
          <cell r="K12">
            <v>6</v>
          </cell>
          <cell r="L12">
            <v>6</v>
          </cell>
          <cell r="O12">
            <v>60</v>
          </cell>
          <cell r="AZ12" t="str">
            <v>CONSUMO LARGA DISTANCIA</v>
          </cell>
          <cell r="BC12">
            <v>6.2058</v>
          </cell>
          <cell r="BD12">
            <v>6.2099999999999991</v>
          </cell>
          <cell r="BE12">
            <v>6.1703999999999999</v>
          </cell>
          <cell r="BF12">
            <v>6.139800000000001</v>
          </cell>
          <cell r="BG12">
            <v>6.1253999999999991</v>
          </cell>
          <cell r="BH12">
            <v>6.1109999999999998</v>
          </cell>
          <cell r="BI12">
            <v>6.1272000000000002</v>
          </cell>
          <cell r="BJ12">
            <v>6.0912000000000006</v>
          </cell>
          <cell r="BK12">
            <v>6.0348000000000006</v>
          </cell>
          <cell r="BL12">
            <v>6</v>
          </cell>
          <cell r="BM12">
            <v>0</v>
          </cell>
          <cell r="BN12">
            <v>0</v>
          </cell>
          <cell r="BO12">
            <v>61.215599999999995</v>
          </cell>
        </row>
        <row r="14">
          <cell r="B14" t="str">
            <v>TOTAL INTERC. RADIOMOVIL</v>
          </cell>
          <cell r="C14">
            <v>136</v>
          </cell>
          <cell r="D14">
            <v>136</v>
          </cell>
          <cell r="E14">
            <v>136</v>
          </cell>
          <cell r="F14">
            <v>136</v>
          </cell>
          <cell r="G14">
            <v>136</v>
          </cell>
          <cell r="H14">
            <v>136</v>
          </cell>
          <cell r="I14">
            <v>136</v>
          </cell>
          <cell r="J14">
            <v>136</v>
          </cell>
          <cell r="K14">
            <v>136</v>
          </cell>
          <cell r="L14">
            <v>136</v>
          </cell>
          <cell r="O14">
            <v>1360</v>
          </cell>
          <cell r="AZ14" t="str">
            <v>TOTAL INTERC. RADIOMOVIL</v>
          </cell>
          <cell r="BC14">
            <v>140.66480000000001</v>
          </cell>
          <cell r="BD14">
            <v>140.76</v>
          </cell>
          <cell r="BE14">
            <v>139.86240000000001</v>
          </cell>
          <cell r="BF14">
            <v>139.1688</v>
          </cell>
          <cell r="BG14">
            <v>138.8424</v>
          </cell>
          <cell r="BH14">
            <v>138.51599999999996</v>
          </cell>
          <cell r="BI14">
            <v>138.88320000000002</v>
          </cell>
          <cell r="BJ14">
            <v>138.06720000000001</v>
          </cell>
          <cell r="BK14">
            <v>136.78879999999998</v>
          </cell>
          <cell r="BL14">
            <v>136</v>
          </cell>
          <cell r="BM14">
            <v>0</v>
          </cell>
          <cell r="BN14">
            <v>0</v>
          </cell>
          <cell r="BO14">
            <v>1387.5536</v>
          </cell>
        </row>
        <row r="17">
          <cell r="B17" t="str">
            <v>INTERCONEXION CELULAR</v>
          </cell>
          <cell r="AZ17" t="str">
            <v>INTERCONEXION CELULAR</v>
          </cell>
        </row>
        <row r="19">
          <cell r="B19" t="str">
            <v>SITIOS Y ENLACES</v>
          </cell>
          <cell r="C19">
            <v>1317.34</v>
          </cell>
          <cell r="D19">
            <v>1317.34</v>
          </cell>
          <cell r="E19">
            <v>1976</v>
          </cell>
          <cell r="F19">
            <v>2470.1999999999998</v>
          </cell>
          <cell r="G19">
            <v>2470.1999999999998</v>
          </cell>
          <cell r="H19">
            <v>2470.1999999999998</v>
          </cell>
          <cell r="I19">
            <v>2470.1999999999998</v>
          </cell>
          <cell r="J19">
            <v>2470.1999999999998</v>
          </cell>
          <cell r="K19">
            <v>2470.1999999999998</v>
          </cell>
          <cell r="L19">
            <v>-2985.8499999999995</v>
          </cell>
          <cell r="O19">
            <v>16446.030000000002</v>
          </cell>
          <cell r="AZ19" t="str">
            <v>SITIOS Y ENLACES</v>
          </cell>
          <cell r="BC19">
            <v>1362.1731</v>
          </cell>
          <cell r="BD19">
            <v>1363.4468999999999</v>
          </cell>
          <cell r="BE19">
            <v>2032.1184000000001</v>
          </cell>
          <cell r="BF19">
            <v>2527.7556600000003</v>
          </cell>
          <cell r="BG19">
            <v>2521.8271799999998</v>
          </cell>
          <cell r="BH19">
            <v>2515.8986999999997</v>
          </cell>
          <cell r="BI19">
            <v>2522.5682400000001</v>
          </cell>
          <cell r="BJ19">
            <v>2507.7470400000002</v>
          </cell>
          <cell r="BK19">
            <v>2484.5271600000001</v>
          </cell>
          <cell r="BL19">
            <v>-2985.8499999999995</v>
          </cell>
          <cell r="BM19">
            <v>0</v>
          </cell>
          <cell r="BN19">
            <v>0</v>
          </cell>
          <cell r="BO19">
            <v>16852.212380000004</v>
          </cell>
        </row>
        <row r="20">
          <cell r="B20" t="str">
            <v>RENTA DE PUERTOS</v>
          </cell>
          <cell r="C20">
            <v>5234</v>
          </cell>
          <cell r="D20">
            <v>-714.04</v>
          </cell>
          <cell r="E20">
            <v>-3576.1560000000004</v>
          </cell>
          <cell r="F20">
            <v>246.59400000000005</v>
          </cell>
          <cell r="G20">
            <v>-1837.5219999999999</v>
          </cell>
          <cell r="H20">
            <v>367.19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O20">
            <v>-279.93400000000025</v>
          </cell>
          <cell r="AZ20" t="str">
            <v>RENTAS DE PUERTOS</v>
          </cell>
          <cell r="BC20">
            <v>5412.8714880999996</v>
          </cell>
          <cell r="BD20">
            <v>-739.03140000000008</v>
          </cell>
          <cell r="BE20">
            <v>-3677.7188304000006</v>
          </cell>
          <cell r="BF20">
            <v>252.33964020000008</v>
          </cell>
          <cell r="BG20">
            <v>-1875.9262097999997</v>
          </cell>
          <cell r="BH20">
            <v>373.98301500000002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-253.48229690000039</v>
          </cell>
        </row>
        <row r="21">
          <cell r="B21" t="str">
            <v>CONSUMO DE TIEMPO AIRE</v>
          </cell>
          <cell r="C21">
            <v>3406</v>
          </cell>
          <cell r="D21">
            <v>32890.716</v>
          </cell>
          <cell r="E21">
            <v>8309.3810000000012</v>
          </cell>
          <cell r="F21">
            <v>15151.188999999998</v>
          </cell>
          <cell r="G21">
            <v>8937.24</v>
          </cell>
          <cell r="H21">
            <v>-6768.2960000000003</v>
          </cell>
          <cell r="I21">
            <v>12023.894999999999</v>
          </cell>
          <cell r="J21">
            <v>12391.377</v>
          </cell>
          <cell r="K21">
            <v>12600.668</v>
          </cell>
          <cell r="L21">
            <v>12181.886999999999</v>
          </cell>
          <cell r="O21">
            <v>111124.05700000002</v>
          </cell>
          <cell r="AZ21" t="str">
            <v>CONSUMO DE TIEMPO AIRE</v>
          </cell>
          <cell r="BC21">
            <v>3522.8258000000001</v>
          </cell>
          <cell r="BD21">
            <v>34041.891059999994</v>
          </cell>
          <cell r="BE21">
            <v>8545.3674203999999</v>
          </cell>
          <cell r="BF21">
            <v>15504.211703700001</v>
          </cell>
          <cell r="BG21">
            <v>9124.0283159999999</v>
          </cell>
          <cell r="BH21">
            <v>-6893.5094760000002</v>
          </cell>
          <cell r="BI21">
            <v>12278.801574000001</v>
          </cell>
          <cell r="BJ21">
            <v>12579.725930400002</v>
          </cell>
          <cell r="BK21">
            <v>12673.751874399999</v>
          </cell>
          <cell r="BL21">
            <v>12181.886999999999</v>
          </cell>
          <cell r="BM21">
            <v>0</v>
          </cell>
          <cell r="BN21">
            <v>0</v>
          </cell>
          <cell r="BO21">
            <v>113558.9812029</v>
          </cell>
        </row>
        <row r="22">
          <cell r="B22" t="str">
            <v>PROVISION TIEMPO AIRE</v>
          </cell>
          <cell r="C22">
            <v>9155</v>
          </cell>
          <cell r="D22">
            <v>-20223</v>
          </cell>
          <cell r="E22">
            <v>5371</v>
          </cell>
          <cell r="F22">
            <v>444</v>
          </cell>
          <cell r="G22">
            <v>8600</v>
          </cell>
          <cell r="H22">
            <v>23943</v>
          </cell>
          <cell r="I22">
            <v>2600</v>
          </cell>
          <cell r="J22">
            <v>260</v>
          </cell>
          <cell r="K22">
            <v>-1830</v>
          </cell>
          <cell r="L22">
            <v>-1920</v>
          </cell>
          <cell r="O22">
            <v>26400</v>
          </cell>
          <cell r="AZ22" t="str">
            <v>PROVISION TIEMPO AIRE</v>
          </cell>
          <cell r="BC22">
            <v>9469.0165000000015</v>
          </cell>
          <cell r="BD22">
            <v>-20930.804999999997</v>
          </cell>
          <cell r="BE22">
            <v>5523.5364</v>
          </cell>
          <cell r="BF22">
            <v>454.34520000000003</v>
          </cell>
          <cell r="BG22">
            <v>8779.74</v>
          </cell>
          <cell r="BH22">
            <v>24385.945500000002</v>
          </cell>
          <cell r="BI22">
            <v>2655.1200000000003</v>
          </cell>
          <cell r="BJ22">
            <v>263.952</v>
          </cell>
          <cell r="BK22">
            <v>-1840.614</v>
          </cell>
          <cell r="BL22">
            <v>-1920</v>
          </cell>
          <cell r="BM22">
            <v>0</v>
          </cell>
          <cell r="BN22">
            <v>0</v>
          </cell>
          <cell r="BO22">
            <v>26840.236600000004</v>
          </cell>
        </row>
        <row r="23">
          <cell r="B23" t="str">
            <v>RENTA DE RED DIGITAL</v>
          </cell>
          <cell r="C23">
            <v>203896</v>
          </cell>
          <cell r="D23">
            <v>222843.23599999998</v>
          </cell>
          <cell r="E23">
            <v>127862.63400000001</v>
          </cell>
          <cell r="F23">
            <v>93557.627000000008</v>
          </cell>
          <cell r="G23">
            <v>153242.33599999998</v>
          </cell>
          <cell r="H23">
            <v>194201.05299999999</v>
          </cell>
          <cell r="I23">
            <v>237029.38799999998</v>
          </cell>
          <cell r="J23">
            <v>227073.35400000002</v>
          </cell>
          <cell r="K23">
            <v>218701.45799999998</v>
          </cell>
          <cell r="L23">
            <v>255827.64400000006</v>
          </cell>
          <cell r="O23">
            <v>1934234.7300000002</v>
          </cell>
          <cell r="AZ23" t="str">
            <v>RENTA DE RED DIGITAL</v>
          </cell>
          <cell r="BC23">
            <v>210890.66709999999</v>
          </cell>
          <cell r="BD23">
            <v>230642.74925999995</v>
          </cell>
          <cell r="BE23">
            <v>131493.93280559999</v>
          </cell>
          <cell r="BF23">
            <v>95737.519709100015</v>
          </cell>
          <cell r="BG23">
            <v>156445.10082239995</v>
          </cell>
          <cell r="BH23">
            <v>197793.77248049996</v>
          </cell>
          <cell r="BI23">
            <v>242054.41102560001</v>
          </cell>
          <cell r="BJ23">
            <v>230524.86898080003</v>
          </cell>
          <cell r="BK23">
            <v>219969.92645639999</v>
          </cell>
          <cell r="BL23">
            <v>255827.64400000006</v>
          </cell>
          <cell r="BM23">
            <v>0</v>
          </cell>
          <cell r="BN23">
            <v>0</v>
          </cell>
          <cell r="BO23">
            <v>1971380.5926403999</v>
          </cell>
        </row>
        <row r="24">
          <cell r="B24" t="str">
            <v>PROVISION RENTA R.D.I.</v>
          </cell>
          <cell r="C24">
            <v>-5538</v>
          </cell>
          <cell r="D24">
            <v>-23252</v>
          </cell>
          <cell r="E24">
            <v>81007.602000000014</v>
          </cell>
          <cell r="F24">
            <v>124712</v>
          </cell>
          <cell r="G24">
            <v>58286</v>
          </cell>
          <cell r="H24">
            <v>8485</v>
          </cell>
          <cell r="I24">
            <v>-26648.267</v>
          </cell>
          <cell r="J24">
            <v>-22804.313000000002</v>
          </cell>
          <cell r="K24">
            <v>-99514.964999999997</v>
          </cell>
          <cell r="L24">
            <v>-129009</v>
          </cell>
          <cell r="O24">
            <v>-34275.94299999997</v>
          </cell>
          <cell r="AZ24" t="str">
            <v>PROVISION RENTA R.D.I.</v>
          </cell>
          <cell r="BC24">
            <v>-5727.9534000000003</v>
          </cell>
          <cell r="BD24">
            <v>-24065.819999999996</v>
          </cell>
          <cell r="BE24">
            <v>83308.217896800008</v>
          </cell>
          <cell r="BF24">
            <v>127617.78960000002</v>
          </cell>
          <cell r="BG24">
            <v>59504.177399999993</v>
          </cell>
          <cell r="BH24">
            <v>8641.9724999999999</v>
          </cell>
          <cell r="BI24">
            <v>-27213.210260400003</v>
          </cell>
          <cell r="BJ24">
            <v>-23150.938557600006</v>
          </cell>
          <cell r="BK24">
            <v>-100092.151797</v>
          </cell>
          <cell r="BL24">
            <v>-129009</v>
          </cell>
          <cell r="BM24">
            <v>0</v>
          </cell>
          <cell r="BN24">
            <v>0</v>
          </cell>
          <cell r="BO24">
            <v>-30186.91661819999</v>
          </cell>
        </row>
        <row r="25">
          <cell r="B25" t="str">
            <v>CONSUMO DE LADA</v>
          </cell>
          <cell r="C25">
            <v>-1160</v>
          </cell>
          <cell r="D25">
            <v>84763.374000000011</v>
          </cell>
          <cell r="E25">
            <v>41815.861000000004</v>
          </cell>
          <cell r="F25">
            <v>107535.77100000001</v>
          </cell>
          <cell r="G25">
            <v>86426.985000000001</v>
          </cell>
          <cell r="H25">
            <v>77120.681000000011</v>
          </cell>
          <cell r="I25">
            <v>86528.423999999999</v>
          </cell>
          <cell r="J25">
            <v>94576.634999999995</v>
          </cell>
          <cell r="K25">
            <v>106856.05500000001</v>
          </cell>
          <cell r="L25">
            <v>84654.118000000002</v>
          </cell>
          <cell r="O25">
            <v>769117.9040000001</v>
          </cell>
          <cell r="AZ25" t="str">
            <v>CONSUMO DE LADA</v>
          </cell>
          <cell r="BC25">
            <v>-1198.7537000000002</v>
          </cell>
          <cell r="BD25">
            <v>87730.092090000006</v>
          </cell>
          <cell r="BE25">
            <v>43003.4314524</v>
          </cell>
          <cell r="BF25">
            <v>110041.35446430002</v>
          </cell>
          <cell r="BG25">
            <v>88233.308986499993</v>
          </cell>
          <cell r="BH25">
            <v>78547.413598500003</v>
          </cell>
          <cell r="BI25">
            <v>88362.826588800002</v>
          </cell>
          <cell r="BJ25">
            <v>96014.199852000005</v>
          </cell>
          <cell r="BK25">
            <v>107475.82011900001</v>
          </cell>
          <cell r="BL25">
            <v>84654.118000000002</v>
          </cell>
          <cell r="BM25">
            <v>0</v>
          </cell>
          <cell r="BN25">
            <v>0</v>
          </cell>
          <cell r="BO25">
            <v>782863.81145150005</v>
          </cell>
        </row>
        <row r="26">
          <cell r="B26" t="str">
            <v>PROVISION LADA</v>
          </cell>
          <cell r="C26">
            <v>56750</v>
          </cell>
          <cell r="D26">
            <v>-17946</v>
          </cell>
          <cell r="E26">
            <v>30271</v>
          </cell>
          <cell r="F26">
            <v>-25270</v>
          </cell>
          <cell r="G26">
            <v>2925</v>
          </cell>
          <cell r="H26">
            <v>9230</v>
          </cell>
          <cell r="I26">
            <v>10550</v>
          </cell>
          <cell r="J26">
            <v>11770</v>
          </cell>
          <cell r="K26">
            <v>-9459.0349999999999</v>
          </cell>
          <cell r="L26">
            <v>-10380</v>
          </cell>
          <cell r="O26">
            <v>58440.964999999997</v>
          </cell>
          <cell r="AZ26" t="str">
            <v>PROVISION LADA</v>
          </cell>
          <cell r="BC26">
            <v>58696.525000000001</v>
          </cell>
          <cell r="BD26">
            <v>-18574.11</v>
          </cell>
          <cell r="BE26">
            <v>31130.696400000001</v>
          </cell>
          <cell r="BF26">
            <v>-25858.791000000005</v>
          </cell>
          <cell r="BG26">
            <v>2986.1324999999997</v>
          </cell>
          <cell r="BH26">
            <v>8687.8050000000003</v>
          </cell>
          <cell r="BI26">
            <v>10773.66</v>
          </cell>
          <cell r="BJ26">
            <v>11948.904</v>
          </cell>
          <cell r="BK26">
            <v>-9513.897402999999</v>
          </cell>
          <cell r="BL26">
            <v>-10380</v>
          </cell>
          <cell r="BM26">
            <v>0</v>
          </cell>
          <cell r="BO26">
            <v>59896.924496999985</v>
          </cell>
        </row>
        <row r="27">
          <cell r="B27" t="str">
            <v>RENTA DE ENLACES</v>
          </cell>
          <cell r="C27">
            <v>876</v>
          </cell>
          <cell r="D27">
            <v>1064.0530000000001</v>
          </cell>
          <cell r="E27">
            <v>890.70300000000009</v>
          </cell>
          <cell r="F27">
            <v>1462.616</v>
          </cell>
          <cell r="G27">
            <v>965.31600000000003</v>
          </cell>
          <cell r="H27">
            <v>944.41300000000001</v>
          </cell>
          <cell r="I27">
            <v>1176.2630000000001</v>
          </cell>
          <cell r="J27">
            <v>805.98699999999997</v>
          </cell>
          <cell r="K27">
            <v>908.61699999999996</v>
          </cell>
          <cell r="L27">
            <v>1018.028</v>
          </cell>
          <cell r="O27">
            <v>10111.996000000001</v>
          </cell>
          <cell r="AZ27" t="str">
            <v>RENTA DE ENLACES</v>
          </cell>
          <cell r="BC27">
            <v>906.01473669999996</v>
          </cell>
          <cell r="BD27">
            <v>1101.2948549999999</v>
          </cell>
          <cell r="BE27">
            <v>915.99896519999993</v>
          </cell>
          <cell r="BF27">
            <v>1496.6949528000002</v>
          </cell>
          <cell r="BG27">
            <v>985.49110439999993</v>
          </cell>
          <cell r="BH27">
            <v>961.88464049999982</v>
          </cell>
          <cell r="BI27">
            <v>1201.1997756000001</v>
          </cell>
          <cell r="BJ27">
            <v>818.23800240000014</v>
          </cell>
          <cell r="BK27">
            <v>913.88697860000002</v>
          </cell>
          <cell r="BL27">
            <v>1018.028</v>
          </cell>
          <cell r="BM27">
            <v>0</v>
          </cell>
          <cell r="BN27">
            <v>0</v>
          </cell>
          <cell r="BO27">
            <v>10318.7320112</v>
          </cell>
        </row>
        <row r="28">
          <cell r="B28" t="str">
            <v>RENTA KBS</v>
          </cell>
          <cell r="O28">
            <v>0</v>
          </cell>
          <cell r="BO28">
            <v>0</v>
          </cell>
        </row>
        <row r="29">
          <cell r="B29" t="str">
            <v>CARGO INICIAL ACCESO RDI</v>
          </cell>
          <cell r="C29">
            <v>0</v>
          </cell>
          <cell r="D29">
            <v>0</v>
          </cell>
          <cell r="E29">
            <v>0</v>
          </cell>
          <cell r="F29">
            <v>14085.153999999999</v>
          </cell>
          <cell r="G29">
            <v>-9169.8639999999996</v>
          </cell>
          <cell r="H29">
            <v>-4915.29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O29">
            <v>-9.0949470177292824E-13</v>
          </cell>
          <cell r="AZ29" t="str">
            <v>CARGO INICIAL ACCESO RDI</v>
          </cell>
          <cell r="BC29">
            <v>0</v>
          </cell>
          <cell r="BD29">
            <v>0</v>
          </cell>
          <cell r="BE29">
            <v>0</v>
          </cell>
          <cell r="BF29">
            <v>14413.3380882</v>
          </cell>
          <cell r="BG29">
            <v>-9361.5141575999987</v>
          </cell>
          <cell r="BH29">
            <v>-5006.2228649999997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45.601065600001675</v>
          </cell>
        </row>
        <row r="30">
          <cell r="B30" t="str">
            <v>PROVISION CARGO INICIAL ACCESO RDI</v>
          </cell>
          <cell r="C30">
            <v>0</v>
          </cell>
          <cell r="D30">
            <v>0</v>
          </cell>
          <cell r="E30">
            <v>0</v>
          </cell>
          <cell r="F30">
            <v>-14086</v>
          </cell>
          <cell r="G30">
            <v>9170</v>
          </cell>
          <cell r="H30">
            <v>4916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O30">
            <v>0</v>
          </cell>
          <cell r="AZ30" t="str">
            <v>PROVISION CARGO INICIAL ACCESO RDI</v>
          </cell>
          <cell r="BC30">
            <v>0</v>
          </cell>
          <cell r="BD30">
            <v>0</v>
          </cell>
          <cell r="BE30">
            <v>0</v>
          </cell>
          <cell r="BF30">
            <v>-14414.203800000001</v>
          </cell>
          <cell r="BG30">
            <v>9361.6529999999984</v>
          </cell>
          <cell r="BH30">
            <v>5006.9459999999999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O30">
            <v>-45.604800000002797</v>
          </cell>
        </row>
        <row r="31">
          <cell r="B31" t="str">
            <v>TRANSITO CPP</v>
          </cell>
          <cell r="C31">
            <v>2168</v>
          </cell>
          <cell r="D31">
            <v>1163.5889999999999</v>
          </cell>
          <cell r="E31">
            <v>1252.0759999999998</v>
          </cell>
          <cell r="F31">
            <v>1224.587</v>
          </cell>
          <cell r="G31">
            <v>1580.5430000000001</v>
          </cell>
          <cell r="H31">
            <v>1005.78</v>
          </cell>
          <cell r="I31">
            <v>1317.4349999999999</v>
          </cell>
          <cell r="J31">
            <v>656.44200000000001</v>
          </cell>
          <cell r="K31">
            <v>642.13700000000006</v>
          </cell>
          <cell r="L31">
            <v>670.14600000000007</v>
          </cell>
          <cell r="O31">
            <v>11680.735000000002</v>
          </cell>
          <cell r="AZ31" t="str">
            <v>TRANSITO CPP</v>
          </cell>
          <cell r="BC31">
            <v>2242.3624</v>
          </cell>
          <cell r="BD31">
            <v>1204.314615</v>
          </cell>
          <cell r="BE31">
            <v>1287.6349584000002</v>
          </cell>
          <cell r="BF31">
            <v>1253.1198770999999</v>
          </cell>
          <cell r="BG31">
            <v>1613.5763486999999</v>
          </cell>
          <cell r="BH31">
            <v>1024.3869299999999</v>
          </cell>
          <cell r="BI31">
            <v>1345.3646220000003</v>
          </cell>
          <cell r="BJ31">
            <v>666.41991840000003</v>
          </cell>
          <cell r="BK31">
            <v>645.86139460000004</v>
          </cell>
          <cell r="BL31">
            <v>670.14600000000007</v>
          </cell>
          <cell r="BM31">
            <v>0</v>
          </cell>
          <cell r="BN31">
            <v>0</v>
          </cell>
          <cell r="BO31">
            <v>11953.187064200003</v>
          </cell>
        </row>
        <row r="33">
          <cell r="B33" t="str">
            <v>ROAMING INTERNACIONAL *</v>
          </cell>
          <cell r="C33">
            <v>2421</v>
          </cell>
          <cell r="D33">
            <v>2926.4969999999998</v>
          </cell>
          <cell r="E33">
            <v>3181</v>
          </cell>
          <cell r="F33">
            <v>3127</v>
          </cell>
          <cell r="G33">
            <v>2718.5</v>
          </cell>
          <cell r="H33">
            <v>3308.0360000000005</v>
          </cell>
          <cell r="I33">
            <v>3091.3579999999997</v>
          </cell>
          <cell r="J33">
            <v>3274</v>
          </cell>
          <cell r="K33">
            <v>3374.1979999999999</v>
          </cell>
          <cell r="L33">
            <v>934.13100000000009</v>
          </cell>
          <cell r="O33">
            <v>28355.72</v>
          </cell>
          <cell r="AZ33" t="str">
            <v>ROAMING</v>
          </cell>
          <cell r="BC33">
            <v>2504.0403000000001</v>
          </cell>
          <cell r="BD33">
            <v>3028.9243949999995</v>
          </cell>
          <cell r="BE33">
            <v>3271.3404</v>
          </cell>
          <cell r="BF33">
            <v>3199.8591000000001</v>
          </cell>
          <cell r="BG33">
            <v>2775.3166499999998</v>
          </cell>
          <cell r="BH33">
            <v>3369.2346660000003</v>
          </cell>
          <cell r="BI33">
            <v>3156.8947896</v>
          </cell>
          <cell r="BJ33">
            <v>3323.7648000000004</v>
          </cell>
          <cell r="BK33">
            <v>3393.7683483999999</v>
          </cell>
          <cell r="BL33">
            <v>934.13100000000009</v>
          </cell>
          <cell r="BM33">
            <v>0</v>
          </cell>
          <cell r="BN33">
            <v>0</v>
          </cell>
          <cell r="BO33">
            <v>28957.274449</v>
          </cell>
        </row>
        <row r="35">
          <cell r="AZ35" t="str">
            <v>TOTAL INTERC. CELULAR</v>
          </cell>
          <cell r="BC35">
            <v>285575.74902479997</v>
          </cell>
          <cell r="BD35">
            <v>291774.02237999992</v>
          </cell>
          <cell r="BE35">
            <v>303563.21586839994</v>
          </cell>
          <cell r="BF35">
            <v>329025.47409540002</v>
          </cell>
          <cell r="BG35">
            <v>328317.59529059991</v>
          </cell>
          <cell r="BH35">
            <v>316040.2760234999</v>
          </cell>
          <cell r="BI35">
            <v>333980.74156559998</v>
          </cell>
          <cell r="BJ35">
            <v>332173.11716639996</v>
          </cell>
          <cell r="BK35">
            <v>232717.11078300001</v>
          </cell>
          <cell r="BL35">
            <v>210056.97300000006</v>
          </cell>
          <cell r="BM35">
            <v>0</v>
          </cell>
          <cell r="BN35">
            <v>0</v>
          </cell>
          <cell r="BO35">
            <v>2963224.2751976997</v>
          </cell>
        </row>
        <row r="41">
          <cell r="N41" t="str">
            <v xml:space="preserve"> </v>
          </cell>
        </row>
        <row r="42">
          <cell r="N42" t="str">
            <v xml:space="preserve"> </v>
          </cell>
        </row>
        <row r="43">
          <cell r="B43" t="str">
            <v>RADIOMOVIL DIPSA, S.A. DE C.V.</v>
          </cell>
          <cell r="N43" t="str">
            <v xml:space="preserve"> </v>
          </cell>
          <cell r="AZ43" t="str">
            <v>RADIOMOVIL DIPSA, S.A. DE C.V.</v>
          </cell>
        </row>
        <row r="44">
          <cell r="B44" t="str">
            <v xml:space="preserve">INTERCONEXIONES CON TELMEX </v>
          </cell>
          <cell r="L44" t="str">
            <v>HISTORICO</v>
          </cell>
          <cell r="N44" t="str">
            <v xml:space="preserve"> </v>
          </cell>
          <cell r="AZ44" t="str">
            <v>INTERCONEXIONES CON TELMEX</v>
          </cell>
          <cell r="BF44" t="str">
            <v>ACTUALIZADO</v>
          </cell>
        </row>
        <row r="45">
          <cell r="B45">
            <v>2001</v>
          </cell>
          <cell r="AZ45" t="str">
            <v>2000</v>
          </cell>
        </row>
        <row r="47">
          <cell r="B47" t="str">
            <v>TELMEX</v>
          </cell>
          <cell r="C47" t="str">
            <v>ENERO</v>
          </cell>
          <cell r="D47" t="str">
            <v>FEBRERO</v>
          </cell>
          <cell r="E47" t="str">
            <v>MARZO</v>
          </cell>
          <cell r="F47" t="str">
            <v>ABRIL</v>
          </cell>
          <cell r="G47" t="str">
            <v>MAYO</v>
          </cell>
          <cell r="H47" t="str">
            <v>JUNIO</v>
          </cell>
          <cell r="I47" t="str">
            <v>JULIO</v>
          </cell>
          <cell r="J47" t="str">
            <v>AGOSTO</v>
          </cell>
          <cell r="K47" t="str">
            <v>SEPTIEMBRE</v>
          </cell>
          <cell r="L47" t="str">
            <v>OCTUBRE</v>
          </cell>
          <cell r="M47" t="str">
            <v>NOVIEMBRE</v>
          </cell>
          <cell r="N47" t="str">
            <v>DICIEMBRE</v>
          </cell>
          <cell r="O47" t="str">
            <v>TOTAL</v>
          </cell>
          <cell r="AZ47" t="str">
            <v>TELMEX</v>
          </cell>
          <cell r="BC47" t="str">
            <v>ENERO</v>
          </cell>
          <cell r="BD47" t="str">
            <v>FEBRERO</v>
          </cell>
          <cell r="BE47" t="str">
            <v>MARZO</v>
          </cell>
          <cell r="BF47" t="str">
            <v>ABRIL</v>
          </cell>
          <cell r="BG47" t="str">
            <v>MAYO</v>
          </cell>
          <cell r="BH47" t="str">
            <v>JUNIO</v>
          </cell>
          <cell r="BI47" t="str">
            <v>JULIO</v>
          </cell>
          <cell r="BJ47" t="str">
            <v>AGOSTO</v>
          </cell>
          <cell r="BK47" t="str">
            <v>SEPTIEMBRE</v>
          </cell>
          <cell r="BL47" t="str">
            <v>OCTUBRE</v>
          </cell>
          <cell r="BM47" t="str">
            <v>NOVIEMBRE</v>
          </cell>
          <cell r="BN47" t="str">
            <v>DICIEMBRE</v>
          </cell>
          <cell r="BO47" t="str">
            <v>TOTAL</v>
          </cell>
        </row>
        <row r="49">
          <cell r="B49" t="str">
            <v>INTERCONEXION RADIOMOVIL</v>
          </cell>
          <cell r="AZ49" t="str">
            <v>INTERCONEXION RADIOMOVIL</v>
          </cell>
        </row>
        <row r="51">
          <cell r="B51" t="str">
            <v>RENTA TRONCALES</v>
          </cell>
          <cell r="C51">
            <v>29</v>
          </cell>
          <cell r="D51">
            <v>29</v>
          </cell>
          <cell r="E51">
            <v>29</v>
          </cell>
          <cell r="F51">
            <v>29</v>
          </cell>
          <cell r="G51">
            <v>29</v>
          </cell>
          <cell r="H51">
            <v>29</v>
          </cell>
          <cell r="I51">
            <v>29</v>
          </cell>
          <cell r="J51">
            <v>29</v>
          </cell>
          <cell r="K51">
            <v>29</v>
          </cell>
          <cell r="L51">
            <v>29</v>
          </cell>
          <cell r="O51">
            <v>290</v>
          </cell>
          <cell r="AZ51" t="str">
            <v>RENTA TRONCALES</v>
          </cell>
          <cell r="BC51">
            <v>29.994700000000002</v>
          </cell>
          <cell r="BD51">
            <v>30.014999999999997</v>
          </cell>
          <cell r="BE51">
            <v>29.823599999999999</v>
          </cell>
          <cell r="BF51">
            <v>29.675700000000003</v>
          </cell>
          <cell r="BG51">
            <v>29.606099999999998</v>
          </cell>
          <cell r="BH51">
            <v>29.5365</v>
          </cell>
          <cell r="BI51">
            <v>29.614800000000002</v>
          </cell>
          <cell r="BJ51">
            <v>29.440800000000003</v>
          </cell>
          <cell r="BK51">
            <v>29.168200000000002</v>
          </cell>
          <cell r="BL51">
            <v>29</v>
          </cell>
          <cell r="BM51">
            <v>0</v>
          </cell>
          <cell r="BN51">
            <v>0</v>
          </cell>
          <cell r="BO51">
            <v>295.87539999999996</v>
          </cell>
        </row>
        <row r="52">
          <cell r="B52" t="str">
            <v>SERVICIO MEDIDO</v>
          </cell>
          <cell r="C52">
            <v>25</v>
          </cell>
          <cell r="D52">
            <v>25</v>
          </cell>
          <cell r="E52">
            <v>25</v>
          </cell>
          <cell r="F52">
            <v>25</v>
          </cell>
          <cell r="G52">
            <v>25</v>
          </cell>
          <cell r="H52">
            <v>25</v>
          </cell>
          <cell r="I52">
            <v>25</v>
          </cell>
          <cell r="J52">
            <v>25</v>
          </cell>
          <cell r="K52">
            <v>25</v>
          </cell>
          <cell r="L52">
            <v>25</v>
          </cell>
          <cell r="O52">
            <v>250</v>
          </cell>
          <cell r="AZ52" t="str">
            <v>SERVICIO MEDIDO</v>
          </cell>
          <cell r="BC52">
            <v>25.857500000000002</v>
          </cell>
          <cell r="BD52">
            <v>25.874999999999996</v>
          </cell>
          <cell r="BE52">
            <v>25.71</v>
          </cell>
          <cell r="BF52">
            <v>25.582500000000003</v>
          </cell>
          <cell r="BG52">
            <v>25.522499999999997</v>
          </cell>
          <cell r="BH52">
            <v>25.462499999999999</v>
          </cell>
          <cell r="BI52">
            <v>25.53</v>
          </cell>
          <cell r="BJ52">
            <v>25.380000000000003</v>
          </cell>
          <cell r="BK52">
            <v>25.145</v>
          </cell>
          <cell r="BL52">
            <v>25</v>
          </cell>
          <cell r="BM52">
            <v>0</v>
          </cell>
          <cell r="BN52">
            <v>0</v>
          </cell>
          <cell r="BO52">
            <v>255.06500000000003</v>
          </cell>
        </row>
        <row r="53">
          <cell r="B53" t="str">
            <v>RENTAS DE USUARIOS</v>
          </cell>
          <cell r="C53">
            <v>76</v>
          </cell>
          <cell r="D53">
            <v>76</v>
          </cell>
          <cell r="E53">
            <v>76</v>
          </cell>
          <cell r="F53">
            <v>76</v>
          </cell>
          <cell r="G53">
            <v>76</v>
          </cell>
          <cell r="H53">
            <v>76</v>
          </cell>
          <cell r="I53">
            <v>76</v>
          </cell>
          <cell r="J53">
            <v>76</v>
          </cell>
          <cell r="K53">
            <v>76</v>
          </cell>
          <cell r="L53">
            <v>76</v>
          </cell>
          <cell r="O53">
            <v>760</v>
          </cell>
          <cell r="AZ53" t="str">
            <v>RENTAS DE USUARIOS</v>
          </cell>
          <cell r="BC53">
            <v>78.606799999999993</v>
          </cell>
          <cell r="BD53">
            <v>78.66</v>
          </cell>
          <cell r="BE53">
            <v>78.1584</v>
          </cell>
          <cell r="BF53">
            <v>77.770800000000008</v>
          </cell>
          <cell r="BG53">
            <v>77.588399999999993</v>
          </cell>
          <cell r="BH53">
            <v>77.405999999999992</v>
          </cell>
          <cell r="BI53">
            <v>77.611200000000011</v>
          </cell>
          <cell r="BJ53">
            <v>77.155200000000008</v>
          </cell>
          <cell r="BK53">
            <v>76.440799999999996</v>
          </cell>
          <cell r="BL53">
            <v>76</v>
          </cell>
          <cell r="BM53">
            <v>0</v>
          </cell>
          <cell r="BN53">
            <v>0</v>
          </cell>
          <cell r="BO53">
            <v>775.39760000000001</v>
          </cell>
        </row>
        <row r="54">
          <cell r="B54" t="str">
            <v>CONSUMO LARGA DISTANCIA</v>
          </cell>
          <cell r="C54">
            <v>6</v>
          </cell>
          <cell r="D54">
            <v>6</v>
          </cell>
          <cell r="E54">
            <v>6</v>
          </cell>
          <cell r="F54">
            <v>6</v>
          </cell>
          <cell r="G54">
            <v>6</v>
          </cell>
          <cell r="H54">
            <v>6</v>
          </cell>
          <cell r="I54">
            <v>6</v>
          </cell>
          <cell r="J54">
            <v>6</v>
          </cell>
          <cell r="K54">
            <v>6</v>
          </cell>
          <cell r="L54">
            <v>6</v>
          </cell>
          <cell r="O54">
            <v>60</v>
          </cell>
          <cell r="AZ54" t="str">
            <v>CONSUMO LARGA DISTANCIA</v>
          </cell>
          <cell r="BC54">
            <v>6.2058</v>
          </cell>
          <cell r="BD54">
            <v>6.2099999999999991</v>
          </cell>
          <cell r="BE54">
            <v>6.1703999999999999</v>
          </cell>
          <cell r="BF54">
            <v>6.139800000000001</v>
          </cell>
          <cell r="BG54">
            <v>6.1253999999999991</v>
          </cell>
          <cell r="BH54">
            <v>6.1109999999999998</v>
          </cell>
          <cell r="BI54">
            <v>6.1272000000000002</v>
          </cell>
          <cell r="BJ54">
            <v>6.0912000000000006</v>
          </cell>
          <cell r="BK54">
            <v>6.0348000000000006</v>
          </cell>
          <cell r="BL54">
            <v>6</v>
          </cell>
          <cell r="BM54">
            <v>0</v>
          </cell>
          <cell r="BN54">
            <v>0</v>
          </cell>
          <cell r="BO54">
            <v>61.215599999999995</v>
          </cell>
        </row>
        <row r="56">
          <cell r="B56" t="str">
            <v>TOTAL INTERC. RADIOMOVIL</v>
          </cell>
          <cell r="C56">
            <v>136</v>
          </cell>
          <cell r="D56">
            <v>136</v>
          </cell>
          <cell r="E56">
            <v>136</v>
          </cell>
          <cell r="F56">
            <v>136</v>
          </cell>
          <cell r="G56">
            <v>136</v>
          </cell>
          <cell r="H56">
            <v>136</v>
          </cell>
          <cell r="I56">
            <v>136</v>
          </cell>
          <cell r="J56">
            <v>136</v>
          </cell>
          <cell r="K56">
            <v>136</v>
          </cell>
          <cell r="L56">
            <v>136</v>
          </cell>
          <cell r="O56">
            <v>1360</v>
          </cell>
          <cell r="AZ56" t="str">
            <v>TOTAL INTERC. RADIOMOVIL</v>
          </cell>
          <cell r="BC56">
            <v>140.66480000000001</v>
          </cell>
          <cell r="BD56">
            <v>140.76</v>
          </cell>
          <cell r="BE56">
            <v>139.86240000000001</v>
          </cell>
          <cell r="BF56">
            <v>139.1688</v>
          </cell>
          <cell r="BG56">
            <v>138.8424</v>
          </cell>
          <cell r="BH56">
            <v>138.51599999999996</v>
          </cell>
          <cell r="BI56">
            <v>138.88320000000002</v>
          </cell>
          <cell r="BJ56">
            <v>138.06720000000001</v>
          </cell>
          <cell r="BK56">
            <v>136.78879999999998</v>
          </cell>
          <cell r="BL56">
            <v>136</v>
          </cell>
          <cell r="BM56">
            <v>0</v>
          </cell>
          <cell r="BN56">
            <v>0</v>
          </cell>
          <cell r="BO56">
            <v>1387.5536</v>
          </cell>
        </row>
        <row r="59">
          <cell r="B59" t="str">
            <v>INTERCONEXION CELULAR</v>
          </cell>
          <cell r="AZ59" t="str">
            <v>INTERCONEXION CELULAR</v>
          </cell>
        </row>
        <row r="61">
          <cell r="B61" t="str">
            <v>SITIOS Y ENLACES</v>
          </cell>
          <cell r="C61">
            <v>1317</v>
          </cell>
          <cell r="D61">
            <v>1317.34</v>
          </cell>
          <cell r="E61">
            <v>1976</v>
          </cell>
          <cell r="F61">
            <v>2470.1999999999998</v>
          </cell>
          <cell r="G61">
            <v>2470.1999999999998</v>
          </cell>
          <cell r="H61">
            <v>2470.1999999999998</v>
          </cell>
          <cell r="I61">
            <v>2470.1999999999998</v>
          </cell>
          <cell r="J61">
            <v>2470.1999999999998</v>
          </cell>
          <cell r="K61">
            <v>2470.1999999999998</v>
          </cell>
          <cell r="L61">
            <v>-2985.8499999999995</v>
          </cell>
          <cell r="O61">
            <v>16445.690000000002</v>
          </cell>
          <cell r="AZ61" t="str">
            <v>SITIOS Y ENLACES</v>
          </cell>
          <cell r="BC61">
            <v>1362.1731</v>
          </cell>
          <cell r="BD61">
            <v>1363.4468999999999</v>
          </cell>
          <cell r="BE61">
            <v>2032.1184000000001</v>
          </cell>
          <cell r="BF61">
            <v>2527.7556600000003</v>
          </cell>
          <cell r="BG61">
            <v>2521.8271799999998</v>
          </cell>
          <cell r="BH61">
            <v>2515.8986999999997</v>
          </cell>
          <cell r="BI61">
            <v>2522.5682400000001</v>
          </cell>
          <cell r="BJ61">
            <v>2507.7470400000002</v>
          </cell>
          <cell r="BK61">
            <v>2484.5271600000001</v>
          </cell>
          <cell r="BL61">
            <v>-2985.8499999999995</v>
          </cell>
          <cell r="BM61">
            <v>0</v>
          </cell>
          <cell r="BN61">
            <v>0</v>
          </cell>
          <cell r="BO61">
            <v>16852.212380000004</v>
          </cell>
        </row>
        <row r="62">
          <cell r="B62" t="str">
            <v>RENTAS DE PUERTOS</v>
          </cell>
          <cell r="C62">
            <v>4866</v>
          </cell>
          <cell r="D62">
            <v>-1081.4070000000002</v>
          </cell>
          <cell r="E62">
            <v>-3943.5230000000006</v>
          </cell>
          <cell r="F62">
            <v>-120.77299999999998</v>
          </cell>
          <cell r="G62">
            <v>-0.68500000000000005</v>
          </cell>
          <cell r="H62">
            <v>-0.17699999999999994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O62">
            <v>-280.56500000000074</v>
          </cell>
          <cell r="AZ62" t="str">
            <v>RENTAS DE PUERTOS</v>
          </cell>
          <cell r="BC62">
            <v>5032.9038</v>
          </cell>
          <cell r="BD62">
            <v>-1119.256245</v>
          </cell>
          <cell r="BE62">
            <v>-4055.5190532000006</v>
          </cell>
          <cell r="BF62">
            <v>-123.5870109</v>
          </cell>
          <cell r="BG62">
            <v>-0.69931650000000001</v>
          </cell>
          <cell r="BH62">
            <v>-0.18027449999999992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-266.33810010000059</v>
          </cell>
        </row>
        <row r="63">
          <cell r="B63" t="str">
            <v>CONSUMO DE TIEMPO AIRE</v>
          </cell>
          <cell r="C63">
            <v>1036</v>
          </cell>
          <cell r="D63">
            <v>30654.167999999998</v>
          </cell>
          <cell r="E63">
            <v>8933.24</v>
          </cell>
          <cell r="F63">
            <v>14390.254999999999</v>
          </cell>
          <cell r="G63">
            <v>8134.9030000000002</v>
          </cell>
          <cell r="H63">
            <v>-7624.5730000000003</v>
          </cell>
          <cell r="I63">
            <v>11225.19</v>
          </cell>
          <cell r="J63">
            <v>11510.805</v>
          </cell>
          <cell r="K63">
            <v>11786.114</v>
          </cell>
          <cell r="L63">
            <v>11396.248</v>
          </cell>
          <cell r="O63">
            <v>101442.34999999998</v>
          </cell>
          <cell r="AZ63" t="str">
            <v>CONSUMO DE TIEMPO AIRE</v>
          </cell>
          <cell r="BC63">
            <v>1071.5347999999999</v>
          </cell>
          <cell r="BD63">
            <v>31727.063879999994</v>
          </cell>
          <cell r="BE63">
            <v>9186.9440159999995</v>
          </cell>
          <cell r="BF63">
            <v>14725.547941500001</v>
          </cell>
          <cell r="BG63">
            <v>8304.9224727000001</v>
          </cell>
          <cell r="BH63">
            <v>-7765.6276005</v>
          </cell>
          <cell r="BI63">
            <v>11463.164028000001</v>
          </cell>
          <cell r="BJ63">
            <v>11685.769236000002</v>
          </cell>
          <cell r="BK63">
            <v>11854.473461199999</v>
          </cell>
          <cell r="BL63">
            <v>11396.248</v>
          </cell>
          <cell r="BM63">
            <v>0</v>
          </cell>
          <cell r="BN63">
            <v>0</v>
          </cell>
          <cell r="BO63">
            <v>103650.04023490002</v>
          </cell>
        </row>
        <row r="64">
          <cell r="B64" t="str">
            <v>PROVISION TIEMPO AIRE</v>
          </cell>
          <cell r="C64">
            <v>10836</v>
          </cell>
          <cell r="D64">
            <v>-18786</v>
          </cell>
          <cell r="E64">
            <v>3834</v>
          </cell>
          <cell r="F64">
            <v>144</v>
          </cell>
          <cell r="G64">
            <v>8370</v>
          </cell>
          <cell r="H64">
            <v>23892</v>
          </cell>
          <cell r="I64">
            <v>2650</v>
          </cell>
          <cell r="J64">
            <v>410</v>
          </cell>
          <cell r="K64">
            <v>-1630</v>
          </cell>
          <cell r="L64">
            <v>-1720</v>
          </cell>
          <cell r="O64">
            <v>28000</v>
          </cell>
          <cell r="AZ64" t="str">
            <v>PROVISION TIEMPO AIRE</v>
          </cell>
          <cell r="BC64">
            <v>11207.674800000001</v>
          </cell>
          <cell r="BD64">
            <v>-19443.509999999998</v>
          </cell>
          <cell r="BE64">
            <v>3942.8856000000001</v>
          </cell>
          <cell r="BF64">
            <v>147.35520000000002</v>
          </cell>
          <cell r="BG64">
            <v>8544.9329999999991</v>
          </cell>
          <cell r="BH64">
            <v>24334.002</v>
          </cell>
          <cell r="BI64">
            <v>2706.1800000000003</v>
          </cell>
          <cell r="BJ64">
            <v>416.23200000000003</v>
          </cell>
          <cell r="BK64">
            <v>-1639.454</v>
          </cell>
          <cell r="BL64">
            <v>-1720</v>
          </cell>
          <cell r="BM64">
            <v>0</v>
          </cell>
          <cell r="BN64">
            <v>0</v>
          </cell>
          <cell r="BO64">
            <v>28496.298600000002</v>
          </cell>
        </row>
        <row r="65">
          <cell r="B65" t="str">
            <v>RENTA DE RED DIGITAL</v>
          </cell>
          <cell r="C65">
            <v>198714</v>
          </cell>
          <cell r="D65">
            <v>217613.84899999999</v>
          </cell>
          <cell r="E65">
            <v>122318.58600000001</v>
          </cell>
          <cell r="F65">
            <v>88112.458000000013</v>
          </cell>
          <cell r="G65">
            <v>147563.21899999998</v>
          </cell>
          <cell r="H65">
            <v>188736.79299999998</v>
          </cell>
          <cell r="I65">
            <v>231306.79199999999</v>
          </cell>
          <cell r="J65">
            <v>221419.20300000001</v>
          </cell>
          <cell r="K65">
            <v>212438.995</v>
          </cell>
          <cell r="L65">
            <v>249435.34900000005</v>
          </cell>
          <cell r="O65">
            <v>1877659.2439999999</v>
          </cell>
          <cell r="AZ65" t="str">
            <v>RENTA DE RED DIGITAL</v>
          </cell>
          <cell r="BC65">
            <v>205529.89019999999</v>
          </cell>
          <cell r="BD65">
            <v>225230.33371499996</v>
          </cell>
          <cell r="BE65">
            <v>125792.4338424</v>
          </cell>
          <cell r="BF65">
            <v>90165.478271400018</v>
          </cell>
          <cell r="BG65">
            <v>150647.29027709996</v>
          </cell>
          <cell r="BH65">
            <v>192228.42367049996</v>
          </cell>
          <cell r="BI65">
            <v>236210.4959904</v>
          </cell>
          <cell r="BJ65">
            <v>224784.77488560003</v>
          </cell>
          <cell r="BK65">
            <v>213671.141171</v>
          </cell>
          <cell r="BL65">
            <v>249435.34900000005</v>
          </cell>
          <cell r="BM65">
            <v>0</v>
          </cell>
          <cell r="BN65">
            <v>0</v>
          </cell>
          <cell r="BO65">
            <v>1913695.6110234</v>
          </cell>
        </row>
        <row r="66">
          <cell r="B66" t="str">
            <v>PROVISION RENTA R.D.I.</v>
          </cell>
          <cell r="C66">
            <v>-5548</v>
          </cell>
          <cell r="D66">
            <v>-23642</v>
          </cell>
          <cell r="E66">
            <v>80607.602000000014</v>
          </cell>
          <cell r="F66">
            <v>124612</v>
          </cell>
          <cell r="G66">
            <v>58286</v>
          </cell>
          <cell r="H66">
            <v>8185</v>
          </cell>
          <cell r="I66">
            <v>-26748.267</v>
          </cell>
          <cell r="J66">
            <v>-22704.313000000002</v>
          </cell>
          <cell r="K66">
            <v>-97314.964999999997</v>
          </cell>
          <cell r="L66">
            <v>-128559</v>
          </cell>
          <cell r="O66">
            <v>-32825.94299999997</v>
          </cell>
          <cell r="AZ66" t="str">
            <v>PROVISION RENTA R.D.I.</v>
          </cell>
          <cell r="BC66">
            <v>-5738.2964000000002</v>
          </cell>
          <cell r="BD66">
            <v>-24469.469999999998</v>
          </cell>
          <cell r="BE66">
            <v>82896.857896800007</v>
          </cell>
          <cell r="BF66">
            <v>127515.45960000002</v>
          </cell>
          <cell r="BG66">
            <v>59504.177399999993</v>
          </cell>
          <cell r="BH66">
            <v>8336.4225000000006</v>
          </cell>
          <cell r="BI66">
            <v>-27315.330260400002</v>
          </cell>
          <cell r="BJ66">
            <v>-23049.418557600005</v>
          </cell>
          <cell r="BK66">
            <v>-97879.391797000004</v>
          </cell>
          <cell r="BL66">
            <v>-128559</v>
          </cell>
          <cell r="BM66">
            <v>0</v>
          </cell>
          <cell r="BN66">
            <v>0</v>
          </cell>
          <cell r="BO66">
            <v>-28757.989618200008</v>
          </cell>
        </row>
        <row r="67">
          <cell r="B67" t="str">
            <v>CONSUMO DE LADA</v>
          </cell>
          <cell r="C67">
            <v>-7759</v>
          </cell>
          <cell r="D67">
            <v>78568.374000000011</v>
          </cell>
          <cell r="E67">
            <v>37797.268000000004</v>
          </cell>
          <cell r="F67">
            <v>102545.36900000001</v>
          </cell>
          <cell r="G67">
            <v>80440.095000000001</v>
          </cell>
          <cell r="H67">
            <v>71569.498000000007</v>
          </cell>
          <cell r="I67">
            <v>80219.595000000001</v>
          </cell>
          <cell r="J67">
            <v>87770.434999999998</v>
          </cell>
          <cell r="K67">
            <v>99860.993000000002</v>
          </cell>
          <cell r="L67">
            <v>77631.985000000001</v>
          </cell>
          <cell r="O67">
            <v>708644.61200000008</v>
          </cell>
          <cell r="AZ67" t="str">
            <v>CONSUMO DE LADA</v>
          </cell>
          <cell r="BC67">
            <v>-8025.1337000000003</v>
          </cell>
          <cell r="BD67">
            <v>81318.267090000008</v>
          </cell>
          <cell r="BE67">
            <v>38870.710411200002</v>
          </cell>
          <cell r="BF67">
            <v>104934.67609770002</v>
          </cell>
          <cell r="BG67">
            <v>82121.292985499997</v>
          </cell>
          <cell r="BH67">
            <v>72893.533712999997</v>
          </cell>
          <cell r="BI67">
            <v>81920.250414000009</v>
          </cell>
          <cell r="BJ67">
            <v>89104.545612000002</v>
          </cell>
          <cell r="BK67">
            <v>100440.18675940001</v>
          </cell>
          <cell r="BL67">
            <v>77631.985000000001</v>
          </cell>
          <cell r="BM67">
            <v>0</v>
          </cell>
          <cell r="BN67">
            <v>0</v>
          </cell>
          <cell r="BO67">
            <v>721210.31438280002</v>
          </cell>
        </row>
        <row r="68">
          <cell r="B68" t="str">
            <v>PROVISION LADA</v>
          </cell>
          <cell r="C68">
            <v>59499</v>
          </cell>
          <cell r="D68">
            <v>-17272</v>
          </cell>
          <cell r="E68">
            <v>27976</v>
          </cell>
          <cell r="F68">
            <v>-25274</v>
          </cell>
          <cell r="G68">
            <v>3442</v>
          </cell>
          <cell r="H68">
            <v>8886</v>
          </cell>
          <cell r="I68">
            <v>10406</v>
          </cell>
          <cell r="J68">
            <v>11226</v>
          </cell>
          <cell r="K68">
            <v>-9898.0349999999999</v>
          </cell>
          <cell r="L68">
            <v>-10980</v>
          </cell>
          <cell r="O68">
            <v>58010.964999999997</v>
          </cell>
          <cell r="AZ68" t="str">
            <v>PROVISION LADA</v>
          </cell>
          <cell r="BC68">
            <v>61539.815699999999</v>
          </cell>
          <cell r="BD68">
            <v>-17876.52</v>
          </cell>
          <cell r="BE68">
            <v>28770.518400000001</v>
          </cell>
          <cell r="BF68">
            <v>-25862.884200000004</v>
          </cell>
          <cell r="BG68">
            <v>3513.9377999999997</v>
          </cell>
          <cell r="BH68">
            <v>9050.3909999999996</v>
          </cell>
          <cell r="BI68">
            <v>10626.6072</v>
          </cell>
          <cell r="BJ68">
            <v>11396.635200000001</v>
          </cell>
          <cell r="BK68">
            <v>-9955.4436029999997</v>
          </cell>
          <cell r="BL68">
            <v>-10980</v>
          </cell>
          <cell r="BM68">
            <v>0</v>
          </cell>
          <cell r="BN68">
            <v>0</v>
          </cell>
          <cell r="BO68">
            <v>60223.057497000002</v>
          </cell>
        </row>
        <row r="69">
          <cell r="B69" t="str">
            <v xml:space="preserve">RENTA DE ENLACES </v>
          </cell>
          <cell r="C69">
            <v>857</v>
          </cell>
          <cell r="D69">
            <v>1045.0840000000001</v>
          </cell>
          <cell r="E69">
            <v>871.73500000000001</v>
          </cell>
          <cell r="F69">
            <v>1443.65</v>
          </cell>
          <cell r="G69">
            <v>946.34400000000005</v>
          </cell>
          <cell r="H69">
            <v>925.44399999999996</v>
          </cell>
          <cell r="I69">
            <v>1157.296</v>
          </cell>
          <cell r="J69">
            <v>787.01900000000001</v>
          </cell>
          <cell r="K69">
            <v>889.649</v>
          </cell>
          <cell r="L69">
            <v>999.05899999999997</v>
          </cell>
          <cell r="O69">
            <v>9922.2799999999988</v>
          </cell>
          <cell r="AZ69" t="str">
            <v>RENTA DE ENLACES</v>
          </cell>
          <cell r="BC69">
            <v>886.39509999999996</v>
          </cell>
          <cell r="BD69">
            <v>1081.66194</v>
          </cell>
          <cell r="BE69">
            <v>896.49227399999995</v>
          </cell>
          <cell r="BF69">
            <v>1477.2870450000003</v>
          </cell>
          <cell r="BG69">
            <v>966.12258959999997</v>
          </cell>
          <cell r="BH69">
            <v>942.56471399999987</v>
          </cell>
          <cell r="BI69">
            <v>1181.8306752000001</v>
          </cell>
          <cell r="BJ69">
            <v>798.98168880000014</v>
          </cell>
          <cell r="BK69">
            <v>894.80896419999999</v>
          </cell>
          <cell r="BL69">
            <v>999.05899999999997</v>
          </cell>
          <cell r="BM69">
            <v>0</v>
          </cell>
          <cell r="BN69">
            <v>0</v>
          </cell>
          <cell r="BO69">
            <v>10125.203990799999</v>
          </cell>
        </row>
        <row r="70">
          <cell r="O70">
            <v>0</v>
          </cell>
          <cell r="BL70">
            <v>0</v>
          </cell>
          <cell r="BM70">
            <v>0</v>
          </cell>
          <cell r="BN70">
            <v>0</v>
          </cell>
        </row>
        <row r="71">
          <cell r="B71" t="str">
            <v>CARGO INICIAL ACCESO RDI</v>
          </cell>
          <cell r="C71">
            <v>0</v>
          </cell>
          <cell r="D71">
            <v>0</v>
          </cell>
          <cell r="E71">
            <v>0</v>
          </cell>
          <cell r="F71">
            <v>14085.153999999999</v>
          </cell>
          <cell r="G71">
            <v>-9169.8639999999996</v>
          </cell>
          <cell r="H71">
            <v>-4915.29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O71">
            <v>-9.0949470177292824E-13</v>
          </cell>
          <cell r="AZ71" t="str">
            <v>CARGO INICIAL ACCESO RDI</v>
          </cell>
          <cell r="BC71">
            <v>0</v>
          </cell>
          <cell r="BD71">
            <v>0</v>
          </cell>
          <cell r="BE71">
            <v>0</v>
          </cell>
          <cell r="BF71">
            <v>14413.3380882</v>
          </cell>
          <cell r="BG71">
            <v>-9361.5141575999987</v>
          </cell>
          <cell r="BH71">
            <v>-5006.2228649999997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45.601065600001675</v>
          </cell>
        </row>
        <row r="72">
          <cell r="B72" t="str">
            <v>PROVISION CARGO INICIAL ACCESO RDI</v>
          </cell>
          <cell r="C72">
            <v>0</v>
          </cell>
          <cell r="D72">
            <v>0</v>
          </cell>
          <cell r="E72">
            <v>0</v>
          </cell>
          <cell r="F72">
            <v>-14086</v>
          </cell>
          <cell r="G72">
            <v>9170</v>
          </cell>
          <cell r="H72">
            <v>4916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O72">
            <v>0</v>
          </cell>
          <cell r="AZ72" t="str">
            <v>PROVISION CARGO INICIAL ACCESO RDI</v>
          </cell>
          <cell r="BC72">
            <v>0</v>
          </cell>
          <cell r="BD72">
            <v>0</v>
          </cell>
          <cell r="BE72">
            <v>0</v>
          </cell>
          <cell r="BF72">
            <v>-14414.203800000001</v>
          </cell>
          <cell r="BG72">
            <v>9361.6529999999984</v>
          </cell>
          <cell r="BH72">
            <v>5006.9459999999999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O72">
            <v>-45.604800000002797</v>
          </cell>
        </row>
        <row r="73">
          <cell r="B73" t="str">
            <v>TRANSITO CPP</v>
          </cell>
          <cell r="C73">
            <v>1808</v>
          </cell>
          <cell r="D73">
            <v>1039.53</v>
          </cell>
          <cell r="E73">
            <v>1264.9100000000001</v>
          </cell>
          <cell r="F73">
            <v>1159.9659999999999</v>
          </cell>
          <cell r="G73">
            <v>1416.537</v>
          </cell>
          <cell r="H73">
            <v>828.96100000000001</v>
          </cell>
          <cell r="I73">
            <v>1075.4880000000001</v>
          </cell>
          <cell r="J73">
            <v>565.39499999999998</v>
          </cell>
          <cell r="K73">
            <v>571.32000000000005</v>
          </cell>
          <cell r="L73">
            <v>620.63800000000003</v>
          </cell>
          <cell r="O73">
            <v>10350.745000000001</v>
          </cell>
          <cell r="AZ73" t="str">
            <v>TRANSITO CPP</v>
          </cell>
          <cell r="BC73">
            <v>1870.0144</v>
          </cell>
          <cell r="BD73">
            <v>1075.91355</v>
          </cell>
          <cell r="BE73">
            <v>1300.8334440000001</v>
          </cell>
          <cell r="BF73">
            <v>1186.9932077999999</v>
          </cell>
          <cell r="BG73">
            <v>1446.1426233</v>
          </cell>
          <cell r="BH73">
            <v>844.29677849999996</v>
          </cell>
          <cell r="BI73">
            <v>1098.2883456000002</v>
          </cell>
          <cell r="BJ73">
            <v>573.98900400000002</v>
          </cell>
          <cell r="BK73">
            <v>574.63365600000009</v>
          </cell>
          <cell r="BL73">
            <v>620.63800000000003</v>
          </cell>
          <cell r="BM73">
            <v>0</v>
          </cell>
          <cell r="BN73">
            <v>0</v>
          </cell>
          <cell r="BO73">
            <v>10591.743009200003</v>
          </cell>
        </row>
        <row r="74">
          <cell r="O74">
            <v>0</v>
          </cell>
        </row>
        <row r="76">
          <cell r="B76" t="str">
            <v>TOTAL INTERC. CELULAR</v>
          </cell>
          <cell r="C76">
            <v>265626</v>
          </cell>
          <cell r="D76">
            <v>269456.93800000002</v>
          </cell>
          <cell r="E76">
            <v>281635.81800000003</v>
          </cell>
          <cell r="F76">
            <v>309482.27900000004</v>
          </cell>
          <cell r="G76">
            <v>311068.74899999995</v>
          </cell>
          <cell r="H76">
            <v>297869.85600000003</v>
          </cell>
          <cell r="I76">
            <v>313762.29399999999</v>
          </cell>
          <cell r="J76">
            <v>313454.74400000001</v>
          </cell>
          <cell r="K76">
            <v>219174.27100000001</v>
          </cell>
          <cell r="L76">
            <v>195838.42900000003</v>
          </cell>
          <cell r="M76">
            <v>0</v>
          </cell>
          <cell r="N76">
            <v>0</v>
          </cell>
          <cell r="O76">
            <v>2777369.378</v>
          </cell>
          <cell r="AZ76" t="str">
            <v>TOTAL INTERC. CELULAR</v>
          </cell>
          <cell r="BC76">
            <v>274736.9718</v>
          </cell>
          <cell r="BD76">
            <v>278887.93082999997</v>
          </cell>
          <cell r="BE76">
            <v>289634.27523120004</v>
          </cell>
          <cell r="BF76">
            <v>316693.21610070008</v>
          </cell>
          <cell r="BG76">
            <v>317570.08585409995</v>
          </cell>
          <cell r="BH76">
            <v>303380.44833599997</v>
          </cell>
          <cell r="BI76">
            <v>320414.05463279999</v>
          </cell>
          <cell r="BJ76">
            <v>318219.25610880001</v>
          </cell>
          <cell r="BK76">
            <v>220445.4817718</v>
          </cell>
          <cell r="BL76">
            <v>195838.42900000003</v>
          </cell>
          <cell r="BM76">
            <v>0</v>
          </cell>
          <cell r="BN76">
            <v>0</v>
          </cell>
          <cell r="BO76">
            <v>2835820.1496653995</v>
          </cell>
        </row>
        <row r="77">
          <cell r="B77" t="str">
            <v>TOTAL INTERCONEXIONES</v>
          </cell>
          <cell r="C77">
            <v>265762</v>
          </cell>
          <cell r="D77">
            <v>269592.93800000002</v>
          </cell>
          <cell r="E77">
            <v>281771.81800000003</v>
          </cell>
          <cell r="F77">
            <v>309618.27900000004</v>
          </cell>
          <cell r="G77">
            <v>311204.74899999995</v>
          </cell>
          <cell r="H77">
            <v>298005.85600000003</v>
          </cell>
          <cell r="I77">
            <v>313898.29399999999</v>
          </cell>
          <cell r="J77">
            <v>313590.74400000001</v>
          </cell>
          <cell r="K77">
            <v>219310.27100000001</v>
          </cell>
          <cell r="L77">
            <v>195974.42900000003</v>
          </cell>
          <cell r="M77">
            <v>0</v>
          </cell>
          <cell r="N77">
            <v>0</v>
          </cell>
          <cell r="O77">
            <v>2778729.378</v>
          </cell>
        </row>
        <row r="79">
          <cell r="B79" t="str">
            <v>RADIOMOVIL DIPSA, S.A. DE C.V.</v>
          </cell>
          <cell r="AZ79" t="str">
            <v>RADIOMOVIL DIPSA, S.A. DE C.V.</v>
          </cell>
        </row>
        <row r="80">
          <cell r="B80" t="str">
            <v>INTERCONEXIONES CON TELNOR</v>
          </cell>
          <cell r="L80" t="str">
            <v>HISTORICO</v>
          </cell>
          <cell r="AZ80" t="str">
            <v>INTERCONEXIONES CON TELNOR</v>
          </cell>
          <cell r="BF80" t="str">
            <v>ACTUALIZADO</v>
          </cell>
        </row>
        <row r="81">
          <cell r="B81" t="str">
            <v>2001</v>
          </cell>
          <cell r="AZ81" t="str">
            <v xml:space="preserve"> AL 30 DE SEPTIEMBRE DEL 2000</v>
          </cell>
        </row>
        <row r="83">
          <cell r="B83" t="str">
            <v>TELNOR</v>
          </cell>
          <cell r="C83" t="str">
            <v>ENERO</v>
          </cell>
          <cell r="D83" t="str">
            <v>FEBRERO</v>
          </cell>
          <cell r="E83" t="str">
            <v>MARZO</v>
          </cell>
          <cell r="F83" t="str">
            <v>ABRIL</v>
          </cell>
          <cell r="G83" t="str">
            <v>MAYO</v>
          </cell>
          <cell r="H83" t="str">
            <v>JUNIO</v>
          </cell>
          <cell r="I83" t="str">
            <v>JULIO</v>
          </cell>
          <cell r="J83" t="str">
            <v>AGOSTO</v>
          </cell>
          <cell r="K83" t="str">
            <v>SEPTIEMBRE</v>
          </cell>
          <cell r="L83" t="str">
            <v>OCTUBRE</v>
          </cell>
          <cell r="M83" t="str">
            <v>NOVIEMBRE</v>
          </cell>
          <cell r="N83" t="str">
            <v>DICIEMBRE</v>
          </cell>
          <cell r="O83" t="str">
            <v>TOTAL</v>
          </cell>
          <cell r="AZ83" t="str">
            <v>TELNOR</v>
          </cell>
          <cell r="BC83" t="str">
            <v>ENERO</v>
          </cell>
          <cell r="BD83" t="str">
            <v>FEBRERO</v>
          </cell>
          <cell r="BE83" t="str">
            <v>MARZO</v>
          </cell>
          <cell r="BF83" t="str">
            <v>ABRIL</v>
          </cell>
          <cell r="BG83" t="str">
            <v>MAYO</v>
          </cell>
          <cell r="BH83" t="str">
            <v>JUNIO</v>
          </cell>
          <cell r="BI83" t="str">
            <v>JULIO</v>
          </cell>
          <cell r="BJ83" t="str">
            <v>AGOSTO</v>
          </cell>
          <cell r="BK83" t="str">
            <v>SEPTIEMBRE</v>
          </cell>
          <cell r="BL83" t="str">
            <v>OCTUBRE</v>
          </cell>
          <cell r="BM83" t="str">
            <v>NOVIEMBRE</v>
          </cell>
          <cell r="BN83" t="str">
            <v>DICIEMBRE</v>
          </cell>
          <cell r="BO83" t="str">
            <v>TOTAL</v>
          </cell>
        </row>
        <row r="85">
          <cell r="B85" t="str">
            <v>INTERCONEXION RADIOMOVIL</v>
          </cell>
          <cell r="AZ85" t="str">
            <v>INTERCONEXION RADIOMOVIL</v>
          </cell>
        </row>
        <row r="87">
          <cell r="B87" t="str">
            <v>RENTA TRONCALES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AZ87" t="str">
            <v>RENTA TRONCALES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88" t="str">
            <v>SERVICIO MEDIDO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AZ88" t="str">
            <v>SERVICIO MEDIDO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89" t="str">
            <v>RENTAS DE USUARIOS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AZ89" t="str">
            <v>RENTAS DE USUARIOS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90" t="str">
            <v>CONSUMO LARGA DISTANCIA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AZ90" t="str">
            <v>CONSUMO LARGA DISTANCIA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</row>
        <row r="92">
          <cell r="B92" t="str">
            <v>TOTAL INTERC. RADIOMOVIL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AZ92" t="str">
            <v>TOTAL INTERC. RADIOMOVIL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5">
          <cell r="B95" t="str">
            <v>INTERCONEXION CELULAR</v>
          </cell>
          <cell r="AZ95" t="str">
            <v>INTERCONEXION CELULAR</v>
          </cell>
        </row>
        <row r="97">
          <cell r="B97" t="str">
            <v>SITIOS Y ENLACES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O97">
            <v>0</v>
          </cell>
          <cell r="AZ97" t="str">
            <v>SITIOS Y ENLACES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</row>
        <row r="98">
          <cell r="B98" t="str">
            <v>RENTAS DE PUERTOS</v>
          </cell>
          <cell r="C98">
            <v>367.36700000000002</v>
          </cell>
          <cell r="D98">
            <v>367.36700000000002</v>
          </cell>
          <cell r="E98">
            <v>367.36700000000002</v>
          </cell>
          <cell r="F98">
            <v>367.36700000000002</v>
          </cell>
          <cell r="G98">
            <v>-1836.837</v>
          </cell>
          <cell r="H98">
            <v>367.36700000000002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O98">
            <v>-1.9999999998958629E-3</v>
          </cell>
          <cell r="AZ98" t="str">
            <v>RENTAS DE PUERTOS</v>
          </cell>
          <cell r="BC98">
            <v>379.96768810000003</v>
          </cell>
          <cell r="BD98">
            <v>380.22484500000002</v>
          </cell>
          <cell r="BE98">
            <v>377.80022280000003</v>
          </cell>
          <cell r="BF98">
            <v>375.92665110000007</v>
          </cell>
          <cell r="BG98">
            <v>-1875.2268932999998</v>
          </cell>
          <cell r="BH98">
            <v>374.16328950000002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12.85580320000031</v>
          </cell>
        </row>
        <row r="99">
          <cell r="B99" t="str">
            <v>CONSUMO DE TIEMPO AIRE</v>
          </cell>
          <cell r="C99">
            <v>2370</v>
          </cell>
          <cell r="D99">
            <v>2236.5479999999998</v>
          </cell>
          <cell r="E99">
            <v>-623.85900000000015</v>
          </cell>
          <cell r="F99">
            <v>760.93399999999997</v>
          </cell>
          <cell r="G99">
            <v>802.33699999999999</v>
          </cell>
          <cell r="H99">
            <v>856.27700000000004</v>
          </cell>
          <cell r="I99">
            <v>798.70500000000004</v>
          </cell>
          <cell r="J99">
            <v>880.572</v>
          </cell>
          <cell r="K99">
            <v>814.55399999999997</v>
          </cell>
          <cell r="L99">
            <v>785.63900000000001</v>
          </cell>
          <cell r="O99">
            <v>9681.7069999999985</v>
          </cell>
          <cell r="AZ99" t="str">
            <v>CONSUMO DE TIEMPO AIRE</v>
          </cell>
          <cell r="BC99">
            <v>2451.2910000000002</v>
          </cell>
          <cell r="BD99">
            <v>2314.8271799999998</v>
          </cell>
          <cell r="BE99">
            <v>-641.57659560000013</v>
          </cell>
          <cell r="BF99">
            <v>778.66376220000006</v>
          </cell>
          <cell r="BG99">
            <v>819.10584329999995</v>
          </cell>
          <cell r="BH99">
            <v>872.11812450000002</v>
          </cell>
          <cell r="BI99">
            <v>815.63754600000016</v>
          </cell>
          <cell r="BJ99">
            <v>893.95669440000006</v>
          </cell>
          <cell r="BK99">
            <v>819.27841320000005</v>
          </cell>
          <cell r="BL99">
            <v>785.63900000000001</v>
          </cell>
          <cell r="BM99">
            <v>0</v>
          </cell>
          <cell r="BN99">
            <v>0</v>
          </cell>
          <cell r="BO99">
            <v>9908.9409679999972</v>
          </cell>
        </row>
        <row r="100">
          <cell r="B100" t="str">
            <v>PROVISION TIEMPO AIRE</v>
          </cell>
          <cell r="C100">
            <v>-1681</v>
          </cell>
          <cell r="D100">
            <v>-1437</v>
          </cell>
          <cell r="E100">
            <v>1537</v>
          </cell>
          <cell r="F100">
            <v>300</v>
          </cell>
          <cell r="G100">
            <v>230</v>
          </cell>
          <cell r="H100">
            <v>51</v>
          </cell>
          <cell r="I100">
            <v>-50</v>
          </cell>
          <cell r="J100">
            <v>-150</v>
          </cell>
          <cell r="K100">
            <v>-200</v>
          </cell>
          <cell r="L100">
            <v>-200</v>
          </cell>
          <cell r="O100">
            <v>-1600</v>
          </cell>
          <cell r="AZ100" t="str">
            <v>PROVISION TIEMPO AIRE</v>
          </cell>
          <cell r="BC100">
            <v>-1738.6583000000001</v>
          </cell>
          <cell r="BD100">
            <v>-1487.2949999999998</v>
          </cell>
          <cell r="BE100">
            <v>1580.6507999999999</v>
          </cell>
          <cell r="BF100">
            <v>306.99</v>
          </cell>
          <cell r="BG100">
            <v>234.80699999999999</v>
          </cell>
          <cell r="BH100">
            <v>51.9435</v>
          </cell>
          <cell r="BI100">
            <v>-51.06</v>
          </cell>
          <cell r="BJ100">
            <v>-152.28000000000003</v>
          </cell>
          <cell r="BK100">
            <v>-201.16</v>
          </cell>
          <cell r="BL100">
            <v>-200</v>
          </cell>
          <cell r="BM100">
            <v>0</v>
          </cell>
          <cell r="BN100">
            <v>0</v>
          </cell>
          <cell r="BO100">
            <v>-1656.0620000000001</v>
          </cell>
        </row>
        <row r="101">
          <cell r="B101" t="str">
            <v>RENTA DE RED DIGITAL</v>
          </cell>
          <cell r="C101">
            <v>5183</v>
          </cell>
          <cell r="D101">
            <v>5229.3869999999997</v>
          </cell>
          <cell r="E101">
            <v>5544.0479999999998</v>
          </cell>
          <cell r="F101">
            <v>5445.1689999999999</v>
          </cell>
          <cell r="G101">
            <v>5679.1170000000002</v>
          </cell>
          <cell r="H101">
            <v>5464.26</v>
          </cell>
          <cell r="I101">
            <v>5722.5959999999995</v>
          </cell>
          <cell r="J101">
            <v>5654.1509999999998</v>
          </cell>
          <cell r="K101">
            <v>6262.4629999999997</v>
          </cell>
          <cell r="L101">
            <v>6392.2950000000001</v>
          </cell>
          <cell r="O101">
            <v>56576.48599999999</v>
          </cell>
          <cell r="AZ101" t="str">
            <v>RENTA DE RED DIGITAL</v>
          </cell>
          <cell r="BC101">
            <v>5360.7768999999998</v>
          </cell>
          <cell r="BD101">
            <v>5412.4155449999989</v>
          </cell>
          <cell r="BE101">
            <v>5701.4989631999997</v>
          </cell>
          <cell r="BF101">
            <v>5572.0414377000006</v>
          </cell>
          <cell r="BG101">
            <v>5797.8105452999998</v>
          </cell>
          <cell r="BH101">
            <v>5565.3488100000004</v>
          </cell>
          <cell r="BI101">
            <v>5843.9150352000006</v>
          </cell>
          <cell r="BJ101">
            <v>5740.0940952000001</v>
          </cell>
          <cell r="BK101">
            <v>6298.7852854000002</v>
          </cell>
          <cell r="BL101">
            <v>6392.2950000000001</v>
          </cell>
          <cell r="BM101">
            <v>0</v>
          </cell>
          <cell r="BN101">
            <v>0</v>
          </cell>
          <cell r="BO101">
            <v>57684.981617000005</v>
          </cell>
        </row>
        <row r="102">
          <cell r="B102" t="str">
            <v>PROVISION RENTA R.D.I.</v>
          </cell>
          <cell r="C102">
            <v>10</v>
          </cell>
          <cell r="D102">
            <v>390</v>
          </cell>
          <cell r="E102">
            <v>400</v>
          </cell>
          <cell r="F102">
            <v>100</v>
          </cell>
          <cell r="G102">
            <v>0</v>
          </cell>
          <cell r="H102">
            <v>300</v>
          </cell>
          <cell r="I102">
            <v>100</v>
          </cell>
          <cell r="J102">
            <v>-100</v>
          </cell>
          <cell r="K102">
            <v>-2200</v>
          </cell>
          <cell r="L102">
            <v>-450</v>
          </cell>
          <cell r="O102">
            <v>-1450</v>
          </cell>
          <cell r="AZ102" t="str">
            <v>PROVISION RENTA R.D.I.</v>
          </cell>
          <cell r="BC102">
            <v>10.343</v>
          </cell>
          <cell r="BD102">
            <v>403.65</v>
          </cell>
          <cell r="BE102">
            <v>411.36</v>
          </cell>
          <cell r="BF102">
            <v>102.33000000000001</v>
          </cell>
          <cell r="BG102">
            <v>0</v>
          </cell>
          <cell r="BH102">
            <v>305.55</v>
          </cell>
          <cell r="BI102">
            <v>102.12</v>
          </cell>
          <cell r="BJ102">
            <v>-101.52000000000001</v>
          </cell>
          <cell r="BK102">
            <v>-2212.7600000000002</v>
          </cell>
          <cell r="BL102">
            <v>-450</v>
          </cell>
          <cell r="BM102">
            <v>0</v>
          </cell>
          <cell r="BN102">
            <v>0</v>
          </cell>
          <cell r="BO102">
            <v>-1428.9270000000001</v>
          </cell>
        </row>
        <row r="103">
          <cell r="B103" t="str">
            <v>CONSUMO DE LADA</v>
          </cell>
          <cell r="C103">
            <v>6600</v>
          </cell>
          <cell r="D103">
            <v>6195</v>
          </cell>
          <cell r="E103">
            <v>4018.5930000000003</v>
          </cell>
          <cell r="F103">
            <v>4990.402</v>
          </cell>
          <cell r="G103">
            <v>5986.89</v>
          </cell>
          <cell r="H103">
            <v>5551.183</v>
          </cell>
          <cell r="I103">
            <v>6308.8289999999997</v>
          </cell>
          <cell r="J103">
            <v>6806.2</v>
          </cell>
          <cell r="K103">
            <v>6995.0619999999999</v>
          </cell>
          <cell r="L103">
            <v>7022.1329999999998</v>
          </cell>
          <cell r="O103">
            <v>60474.291999999994</v>
          </cell>
          <cell r="AZ103" t="str">
            <v>CONSUMO DE LADA</v>
          </cell>
          <cell r="BC103">
            <v>6826.38</v>
          </cell>
          <cell r="BD103">
            <v>6411.8249999999998</v>
          </cell>
          <cell r="BE103">
            <v>4132.7210412000004</v>
          </cell>
          <cell r="BF103">
            <v>5106.6783666000001</v>
          </cell>
          <cell r="BG103">
            <v>6112.016001</v>
          </cell>
          <cell r="BH103">
            <v>5653.8798854999995</v>
          </cell>
          <cell r="BI103">
            <v>6442.5761748000004</v>
          </cell>
          <cell r="BJ103">
            <v>6909.6542400000008</v>
          </cell>
          <cell r="BK103">
            <v>7035.6333596000004</v>
          </cell>
          <cell r="BL103">
            <v>7022.1329999999998</v>
          </cell>
          <cell r="BM103">
            <v>0</v>
          </cell>
          <cell r="BN103">
            <v>0</v>
          </cell>
          <cell r="BO103">
            <v>61653.497068700002</v>
          </cell>
        </row>
        <row r="104">
          <cell r="B104" t="str">
            <v>PROVISION LADA</v>
          </cell>
          <cell r="C104">
            <v>-2749</v>
          </cell>
          <cell r="D104">
            <v>-674</v>
          </cell>
          <cell r="E104">
            <v>2295</v>
          </cell>
          <cell r="F104">
            <v>4</v>
          </cell>
          <cell r="G104">
            <v>-517</v>
          </cell>
          <cell r="H104">
            <v>-356</v>
          </cell>
          <cell r="I104">
            <v>144</v>
          </cell>
          <cell r="J104">
            <v>544</v>
          </cell>
          <cell r="K104">
            <v>439</v>
          </cell>
          <cell r="L104">
            <v>600</v>
          </cell>
          <cell r="O104">
            <v>-270</v>
          </cell>
          <cell r="AZ104" t="str">
            <v>PROVISION LADA</v>
          </cell>
          <cell r="BC104">
            <v>-2843.2907</v>
          </cell>
          <cell r="BD104">
            <v>-697.58999999999992</v>
          </cell>
          <cell r="BE104">
            <v>2360.1779999999999</v>
          </cell>
          <cell r="BF104">
            <v>4.0932000000000004</v>
          </cell>
          <cell r="BG104">
            <v>-527.80529999999999</v>
          </cell>
          <cell r="BH104">
            <v>-362.58600000000001</v>
          </cell>
          <cell r="BI104">
            <v>147.05280000000002</v>
          </cell>
          <cell r="BJ104">
            <v>552.26880000000006</v>
          </cell>
          <cell r="BK104">
            <v>441.5462</v>
          </cell>
          <cell r="BL104">
            <v>600</v>
          </cell>
          <cell r="BM104">
            <v>0</v>
          </cell>
          <cell r="BN104">
            <v>0</v>
          </cell>
          <cell r="BO104">
            <v>-326.13299999999981</v>
          </cell>
        </row>
        <row r="105">
          <cell r="B105" t="str">
            <v>RENTA DE ENLACES</v>
          </cell>
          <cell r="C105">
            <v>18.969000000000001</v>
          </cell>
          <cell r="D105">
            <v>18.969000000000001</v>
          </cell>
          <cell r="E105">
            <v>18.968</v>
          </cell>
          <cell r="F105">
            <v>18.966000000000001</v>
          </cell>
          <cell r="G105">
            <v>18.972000000000001</v>
          </cell>
          <cell r="H105">
            <v>18.969000000000001</v>
          </cell>
          <cell r="I105">
            <v>18.966999999999999</v>
          </cell>
          <cell r="J105">
            <v>18.968</v>
          </cell>
          <cell r="K105">
            <v>18.968</v>
          </cell>
          <cell r="L105">
            <v>18.969000000000001</v>
          </cell>
          <cell r="O105">
            <v>189.685</v>
          </cell>
          <cell r="AZ105" t="str">
            <v>RENTA DE ENLACES</v>
          </cell>
          <cell r="BC105">
            <v>19.619636700000001</v>
          </cell>
          <cell r="BD105">
            <v>19.632915000000001</v>
          </cell>
          <cell r="BE105">
            <v>19.506691199999999</v>
          </cell>
          <cell r="BF105">
            <v>19.407907800000004</v>
          </cell>
          <cell r="BG105">
            <v>19.3685148</v>
          </cell>
          <cell r="BH105">
            <v>19.319926500000001</v>
          </cell>
          <cell r="BI105">
            <v>19.369100400000001</v>
          </cell>
          <cell r="BJ105">
            <v>19.256313600000002</v>
          </cell>
          <cell r="BK105">
            <v>19.078014400000001</v>
          </cell>
          <cell r="BL105">
            <v>18.969000000000001</v>
          </cell>
          <cell r="BM105">
            <v>0</v>
          </cell>
          <cell r="BN105">
            <v>0</v>
          </cell>
          <cell r="BO105">
            <v>193.5280204</v>
          </cell>
        </row>
        <row r="106">
          <cell r="B106" t="str">
            <v>RENTA KBPS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0</v>
          </cell>
          <cell r="AZ106" t="str">
            <v>RENTA KBPS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</row>
        <row r="107">
          <cell r="B107" t="str">
            <v>CARGO INICIAL ACCESO RDI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O107">
            <v>0</v>
          </cell>
          <cell r="AZ107" t="str">
            <v>CARGO INICIAL ACCESO RDI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</row>
        <row r="108">
          <cell r="AZ108" t="str">
            <v>PROVISION CARGO INICIAL ACCESO RDI</v>
          </cell>
          <cell r="BC108">
            <v>0</v>
          </cell>
          <cell r="BL108">
            <v>0</v>
          </cell>
        </row>
        <row r="109">
          <cell r="AZ109" t="str">
            <v>TRANSITO CPP</v>
          </cell>
          <cell r="BC109">
            <v>372.34800000000001</v>
          </cell>
          <cell r="BD109">
            <v>128.40106499999999</v>
          </cell>
          <cell r="BE109">
            <v>-13.1984856</v>
          </cell>
          <cell r="BF109">
            <v>66.126669300000003</v>
          </cell>
          <cell r="BG109">
            <v>167.43372539999999</v>
          </cell>
          <cell r="BH109">
            <v>180.09015149999999</v>
          </cell>
          <cell r="BI109">
            <v>247.07627640000004</v>
          </cell>
          <cell r="BJ109">
            <v>92.430914400000006</v>
          </cell>
          <cell r="BK109">
            <v>71.227738599999995</v>
          </cell>
          <cell r="BL109">
            <v>49.508000000000003</v>
          </cell>
          <cell r="BM109">
            <v>0</v>
          </cell>
          <cell r="BN109">
            <v>0</v>
          </cell>
          <cell r="BO109">
            <v>1361.4440550000002</v>
          </cell>
        </row>
        <row r="111">
          <cell r="AZ111" t="str">
            <v>TOTAL INTERC. CELULAR</v>
          </cell>
          <cell r="BC111">
            <v>10838.7772248</v>
          </cell>
          <cell r="BD111">
            <v>12886.091549999997</v>
          </cell>
          <cell r="BE111">
            <v>13928.940637199999</v>
          </cell>
          <cell r="BF111">
            <v>12332.257994699999</v>
          </cell>
          <cell r="BG111">
            <v>10747.5094365</v>
          </cell>
          <cell r="BH111">
            <v>12659.827687500001</v>
          </cell>
          <cell r="BI111">
            <v>13566.686932799999</v>
          </cell>
          <cell r="BJ111">
            <v>13953.861057600001</v>
          </cell>
          <cell r="BK111">
            <v>12271.629011200002</v>
          </cell>
          <cell r="BL111">
            <v>14218.543999999998</v>
          </cell>
          <cell r="BM111">
            <v>0</v>
          </cell>
          <cell r="BN111">
            <v>0</v>
          </cell>
          <cell r="BO111">
            <v>127404.12553230001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RESULTADOS"/>
      <sheetName val="INSTRUCTIVO"/>
      <sheetName val="EFECTIVO E INVERSIONES"/>
      <sheetName val="ACTIVO FIJO"/>
      <sheetName val="CREDITO MERCANTIL"/>
      <sheetName val="FILIALES BALANCE"/>
      <sheetName val="FILIALES RESULTADOS"/>
      <sheetName val="DIVERSOS"/>
      <sheetName val="TECNICA"/>
      <sheetName val="VENTAS"/>
      <sheetName val="OPERACION"/>
      <sheetName val="ADMON"/>
      <sheetName val="OTROS GTOS-PRODS"/>
      <sheetName val="EMPLEADOS"/>
      <sheetName val="BALANZA DE DIVISAS"/>
      <sheetName val="ESTADO DE CAMB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"/>
      <sheetName val="GASTOS"/>
      <sheetName val="intercias"/>
      <sheetName val="RESUMEN"/>
      <sheetName val="RESUMEN_TMX"/>
      <sheetName val="cxc_tmx"/>
      <sheetName val="CXP_TM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VA PRES RESUMEN"/>
      <sheetName val="NVA PRES PROY"/>
      <sheetName val="ANEXOS-I-II-II"/>
      <sheetName val="VALIDADO"/>
      <sheetName val="REAL"/>
      <sheetName val="COM"/>
      <sheetName val="Avance"/>
      <sheetName val="TELCEL"/>
      <sheetName val="TELNOR"/>
      <sheetName val="COFETEL"/>
      <sheetName val="ANEXOS_I_II_II"/>
      <sheetName val="RES EJEC"/>
      <sheetName val="Scenario"/>
      <sheetName val="A-PROY99~1"/>
      <sheetName val="Bogota 1"/>
      <sheetName val="NVA_PRES_RESUMEN"/>
      <sheetName val="NVA_PRES_PROY"/>
      <sheetName val="Bogota_1"/>
      <sheetName val="RES_EJEC"/>
      <sheetName val="Consolidado"/>
      <sheetName val="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QUETE INFORM."/>
      <sheetName val="INFORMACION POR EMPRESA"/>
      <sheetName val="CIF-1"/>
      <sheetName val="CIF-2"/>
      <sheetName val="CIF-3"/>
      <sheetName val="CIF-4RES"/>
      <sheetName val="CIF-4BAL"/>
      <sheetName val="ANEXO 1"/>
      <sheetName val="ANEXO-2"/>
      <sheetName val="ANEXO-3"/>
      <sheetName val="ANEXO-4"/>
      <sheetName val="ANEXO-5"/>
      <sheetName val="ANEXO-6"/>
      <sheetName val="ANEXO-7"/>
      <sheetName val="ANEXO-8"/>
      <sheetName val="DATOS OP HIST"/>
      <sheetName val="EVOL TARIFAS"/>
      <sheetName val="C塅䕃⹌塅"/>
      <sheetName val="IP telephony"/>
      <sheetName val="Plan1"/>
      <sheetName val="1 BCE-C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TELECOMUNICACIONES DE GUATEMALA, S.A.</v>
          </cell>
        </row>
        <row r="2">
          <cell r="A2" t="str">
            <v>ESTADO DE RESULTADOS INSTITUCIONAL</v>
          </cell>
          <cell r="I2" t="str">
            <v>CIF: 3</v>
          </cell>
        </row>
        <row r="3">
          <cell r="A3" t="str">
            <v>(QUETZALES)</v>
          </cell>
        </row>
        <row r="5">
          <cell r="A5" t="str">
            <v>MES MAYO</v>
          </cell>
          <cell r="C5" t="str">
            <v xml:space="preserve">% </v>
          </cell>
          <cell r="E5" t="str">
            <v>ACUMULADO MAYO</v>
          </cell>
          <cell r="G5" t="str">
            <v xml:space="preserve">% </v>
          </cell>
          <cell r="I5" t="str">
            <v>%</v>
          </cell>
        </row>
        <row r="6">
          <cell r="A6" t="str">
            <v>REAL</v>
          </cell>
          <cell r="B6" t="str">
            <v>PTO.</v>
          </cell>
          <cell r="C6" t="str">
            <v xml:space="preserve">DE </v>
          </cell>
          <cell r="D6" t="str">
            <v>CONCEPTO</v>
          </cell>
          <cell r="E6" t="str">
            <v>REAL</v>
          </cell>
          <cell r="F6" t="str">
            <v>PTO.</v>
          </cell>
          <cell r="G6" t="str">
            <v xml:space="preserve">DE </v>
          </cell>
          <cell r="H6" t="str">
            <v>META</v>
          </cell>
          <cell r="I6" t="str">
            <v>CUMPLIM.</v>
          </cell>
        </row>
        <row r="7">
          <cell r="A7">
            <v>1999</v>
          </cell>
          <cell r="B7">
            <v>1999</v>
          </cell>
          <cell r="C7" t="str">
            <v>AVA.</v>
          </cell>
          <cell r="E7">
            <v>1999</v>
          </cell>
          <cell r="F7">
            <v>1999</v>
          </cell>
          <cell r="G7" t="str">
            <v>AVA.</v>
          </cell>
          <cell r="H7">
            <v>1999</v>
          </cell>
          <cell r="I7" t="str">
            <v>S/META</v>
          </cell>
        </row>
        <row r="9">
          <cell r="D9" t="str">
            <v>INGRESOS TOTALES</v>
          </cell>
        </row>
        <row r="10">
          <cell r="A10">
            <v>50510864</v>
          </cell>
          <cell r="B10">
            <v>39727273</v>
          </cell>
          <cell r="C10">
            <v>1.2714405038573879</v>
          </cell>
          <cell r="D10" t="str">
            <v>TELEFONIA LOCAL</v>
          </cell>
        </row>
        <row r="11">
          <cell r="A11">
            <v>21445409</v>
          </cell>
          <cell r="B11">
            <v>21571743</v>
          </cell>
          <cell r="C11">
            <v>0.99414354231830038</v>
          </cell>
          <cell r="D11" t="str">
            <v>TELEFONIA ITERURBANA</v>
          </cell>
        </row>
        <row r="12">
          <cell r="A12">
            <v>32260099</v>
          </cell>
          <cell r="B12">
            <v>28585428</v>
          </cell>
          <cell r="C12">
            <v>1.1285504978270746</v>
          </cell>
          <cell r="D12" t="str">
            <v>TELEFONIA INTERNACIONAL (SALIDA(</v>
          </cell>
        </row>
        <row r="13">
          <cell r="A13">
            <v>18714387</v>
          </cell>
          <cell r="B13">
            <v>14035684</v>
          </cell>
          <cell r="C13">
            <v>1.3333434266545185</v>
          </cell>
          <cell r="D13" t="str">
            <v>TELEFONIA INTERNACIONAL (ENTRADA)</v>
          </cell>
        </row>
        <row r="14">
          <cell r="A14">
            <v>6111244</v>
          </cell>
          <cell r="B14">
            <v>9739742</v>
          </cell>
          <cell r="C14">
            <v>0.62745440279629583</v>
          </cell>
          <cell r="D14" t="str">
            <v>CONEXIONES DE LINEAS</v>
          </cell>
        </row>
        <row r="15">
          <cell r="A15">
            <v>733872</v>
          </cell>
          <cell r="B15">
            <v>560891</v>
          </cell>
          <cell r="C15">
            <v>1.3084039501436109</v>
          </cell>
          <cell r="D15" t="str">
            <v>SERVICIOS DIGITALES</v>
          </cell>
        </row>
        <row r="16">
          <cell r="A16">
            <v>1457685</v>
          </cell>
          <cell r="B16">
            <v>2670218</v>
          </cell>
          <cell r="C16">
            <v>0.54590486619444556</v>
          </cell>
          <cell r="D16" t="str">
            <v>TELEFONIA PUBLICA</v>
          </cell>
        </row>
        <row r="17">
          <cell r="A17">
            <v>8000000</v>
          </cell>
          <cell r="D17" t="str">
            <v>TRANSMISION DE DATOS</v>
          </cell>
        </row>
        <row r="18">
          <cell r="A18">
            <v>1080956</v>
          </cell>
          <cell r="B18">
            <v>3450699</v>
          </cell>
          <cell r="C18">
            <v>0.31325711109546212</v>
          </cell>
          <cell r="D18" t="str">
            <v>OTROS INGRESOS (CIF 4)</v>
          </cell>
        </row>
        <row r="19">
          <cell r="A19">
            <v>-564473</v>
          </cell>
          <cell r="B19">
            <v>-326467</v>
          </cell>
          <cell r="C19">
            <v>1.7290354002089032</v>
          </cell>
          <cell r="D19" t="str">
            <v>REDUCCIONES Y REBAJAS</v>
          </cell>
        </row>
        <row r="20">
          <cell r="A20">
            <v>139750043</v>
          </cell>
          <cell r="B20">
            <v>120015211</v>
          </cell>
          <cell r="C20">
            <v>1.1644360896886645</v>
          </cell>
          <cell r="D20" t="str">
            <v>SUMA</v>
          </cell>
        </row>
        <row r="22">
          <cell r="D22" t="str">
            <v>COSTOS Y GASTOS TOTALES</v>
          </cell>
        </row>
        <row r="23">
          <cell r="A23">
            <v>0</v>
          </cell>
          <cell r="B23">
            <v>0</v>
          </cell>
          <cell r="D23" t="str">
            <v>SUELDOS Y SALARIOS</v>
          </cell>
        </row>
        <row r="24">
          <cell r="A24">
            <v>0</v>
          </cell>
          <cell r="B24">
            <v>0</v>
          </cell>
          <cell r="D24" t="str">
            <v>PRESTACIONES</v>
          </cell>
        </row>
        <row r="25">
          <cell r="A25">
            <v>0</v>
          </cell>
          <cell r="B25">
            <v>0</v>
          </cell>
          <cell r="D25" t="str">
            <v>ATENCIONES A EMPLEADOS</v>
          </cell>
        </row>
        <row r="26">
          <cell r="D26" t="str">
            <v>DEPRECIACION Y AMORTIZACION</v>
          </cell>
        </row>
        <row r="27">
          <cell r="D27" t="str">
            <v>ASESORIA Y ASISTENCIA TECNICA</v>
          </cell>
        </row>
        <row r="28">
          <cell r="D28" t="str">
            <v>MANTENIMIENTO</v>
          </cell>
        </row>
        <row r="29">
          <cell r="D29" t="str">
            <v>SUMINISTROS</v>
          </cell>
        </row>
        <row r="30">
          <cell r="D30" t="str">
            <v>SERVICIOS PUBLICOS</v>
          </cell>
        </row>
        <row r="31">
          <cell r="D31" t="str">
            <v>IMPUESTOS</v>
          </cell>
        </row>
        <row r="32">
          <cell r="D32" t="str">
            <v>ARRENDAMIENTOS</v>
          </cell>
        </row>
        <row r="33">
          <cell r="D33" t="str">
            <v>GASTOS Y COMISIONES BANCARIAS</v>
          </cell>
        </row>
        <row r="34">
          <cell r="D34" t="str">
            <v>GASTOS POR UTILIZACION DE SIST. SATELITAL</v>
          </cell>
        </row>
        <row r="35">
          <cell r="D35" t="str">
            <v>SERVICIOS DE TERCEROS</v>
          </cell>
        </row>
        <row r="36">
          <cell r="D36" t="str">
            <v>OTROS SERVICIOS DIVERSOS</v>
          </cell>
        </row>
        <row r="37">
          <cell r="D37" t="str">
            <v>SEGUROS</v>
          </cell>
        </row>
        <row r="38">
          <cell r="D38" t="str">
            <v>PUBLICIDAD Y RELACIONES</v>
          </cell>
        </row>
        <row r="39">
          <cell r="D39" t="str">
            <v>GASTOS DE TRANSPORTE</v>
          </cell>
        </row>
        <row r="40">
          <cell r="D40" t="str">
            <v>GASTOS DE VEHICULOS</v>
          </cell>
        </row>
        <row r="41">
          <cell r="D41" t="str">
            <v>OTROS GASTOS (CIF 4)</v>
          </cell>
        </row>
        <row r="42">
          <cell r="A42">
            <v>0</v>
          </cell>
          <cell r="B42">
            <v>0</v>
          </cell>
          <cell r="D42" t="str">
            <v>SUMA</v>
          </cell>
        </row>
        <row r="44">
          <cell r="A44">
            <v>0</v>
          </cell>
          <cell r="B44">
            <v>0</v>
          </cell>
          <cell r="D44" t="str">
            <v>UTILIDAD DE OPERACION</v>
          </cell>
        </row>
        <row r="45">
          <cell r="A45">
            <v>0</v>
          </cell>
          <cell r="B45">
            <v>0</v>
          </cell>
          <cell r="D45" t="str">
            <v>EBITDA</v>
          </cell>
        </row>
        <row r="47">
          <cell r="A47">
            <v>0</v>
          </cell>
          <cell r="B47">
            <v>0</v>
          </cell>
          <cell r="D47" t="str">
            <v>PAGO HONORARIOS LUCA</v>
          </cell>
        </row>
        <row r="48">
          <cell r="A48">
            <v>0</v>
          </cell>
          <cell r="B48">
            <v>0</v>
          </cell>
          <cell r="D48" t="str">
            <v>COSTO OPERADOR TELMEX</v>
          </cell>
        </row>
        <row r="50">
          <cell r="A50">
            <v>0</v>
          </cell>
          <cell r="B50">
            <v>0</v>
          </cell>
          <cell r="D50" t="str">
            <v>CTO. INT. DE FINANCIAMIENTO</v>
          </cell>
        </row>
        <row r="51">
          <cell r="A51">
            <v>0</v>
          </cell>
          <cell r="B51">
            <v>0</v>
          </cell>
          <cell r="D51" t="str">
            <v>INTERESES PAGADOS</v>
          </cell>
        </row>
        <row r="52">
          <cell r="A52">
            <v>0</v>
          </cell>
          <cell r="B52">
            <v>0</v>
          </cell>
          <cell r="D52" t="str">
            <v>INTERESES COBRADOS</v>
          </cell>
        </row>
        <row r="53">
          <cell r="A53">
            <v>0</v>
          </cell>
          <cell r="B53">
            <v>0</v>
          </cell>
          <cell r="D53" t="str">
            <v>DIFERENCIA EN CAMBIOS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  <cell r="D55" t="str">
            <v>SUMA</v>
          </cell>
        </row>
        <row r="57">
          <cell r="A57">
            <v>0</v>
          </cell>
          <cell r="B57">
            <v>0</v>
          </cell>
          <cell r="D57" t="str">
            <v>UTILIDAD ANTES DE IMPUESTOS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  <cell r="D59" t="str">
            <v xml:space="preserve">IMPUESTOS </v>
          </cell>
        </row>
        <row r="60">
          <cell r="A60">
            <v>0</v>
          </cell>
          <cell r="B60">
            <v>0</v>
          </cell>
          <cell r="D60" t="str">
            <v>I S R</v>
          </cell>
        </row>
        <row r="61">
          <cell r="A61">
            <v>0</v>
          </cell>
          <cell r="B61">
            <v>0</v>
          </cell>
          <cell r="D61" t="str">
            <v>SUMA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  <cell r="D63" t="str">
            <v>UTILIDAD NETA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FACTURA MANUAL"/>
      <sheetName val="TRASPASO"/>
      <sheetName val="ESQUEMAS"/>
      <sheetName val="Hoja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S2"/>
      <sheetName val="Com1"/>
      <sheetName val="Com"/>
      <sheetName val="Com (2)"/>
      <sheetName val="28 "/>
      <sheetName val="28(a) "/>
      <sheetName val="29 "/>
      <sheetName val="30 "/>
      <sheetName val="30(a)"/>
      <sheetName val="31"/>
      <sheetName val="32"/>
      <sheetName val="32(a)"/>
      <sheetName val="33 "/>
      <sheetName val="33(a)"/>
      <sheetName val="34 "/>
      <sheetName val="35 "/>
      <sheetName val="36"/>
      <sheetName val="36(a)"/>
      <sheetName val="37"/>
      <sheetName val="Anexo 1"/>
      <sheetName val="Anexo 2"/>
      <sheetName val="Anexo 3"/>
      <sheetName val="Anexo 4"/>
      <sheetName val="37-A"/>
      <sheetName val="37-1"/>
      <sheetName val="S"/>
      <sheetName val="PC1"/>
      <sheetName val="20"/>
      <sheetName val="21"/>
      <sheetName val="22(a)"/>
      <sheetName val="22"/>
      <sheetName val="23"/>
      <sheetName val="24"/>
      <sheetName val="24(a)"/>
      <sheetName val="25"/>
      <sheetName val="26"/>
      <sheetName val="27"/>
      <sheetName val="27(a)"/>
      <sheetName val="28"/>
      <sheetName val="29"/>
      <sheetName val="30"/>
      <sheetName val="31(a)"/>
      <sheetName val="31(b)"/>
      <sheetName val="33"/>
      <sheetName val="34"/>
      <sheetName val="35"/>
      <sheetName val="35(1)"/>
      <sheetName val="35(a)"/>
      <sheetName val="35-o"/>
      <sheetName val="35(a)-o"/>
      <sheetName val="S(1)"/>
      <sheetName val="56"/>
      <sheetName val="57"/>
      <sheetName val="58"/>
      <sheetName val="S(2)"/>
      <sheetName val="Anexo 114"/>
      <sheetName val="Anexo 5"/>
      <sheetName val="Anexo 6"/>
      <sheetName val="Anexo 7"/>
      <sheetName val="Anexo 8"/>
      <sheetName val="Anexo 9"/>
      <sheetName val="Anexo 10"/>
      <sheetName val="21(a)"/>
      <sheetName val="27(b)"/>
      <sheetName val="27(c)"/>
      <sheetName val="29(a)"/>
      <sheetName val="29(b)"/>
      <sheetName val="Clientes"/>
      <sheetName val="vip"/>
      <sheetName val="media"/>
      <sheetName val="masiva"/>
      <sheetName val="emp"/>
      <sheetName val="Anexo 11"/>
      <sheetName val="50"/>
      <sheetName val="51"/>
      <sheetName val="52"/>
    </sheetNames>
    <sheetDataSet>
      <sheetData sheetId="0" refreshError="1">
        <row r="1">
          <cell r="D1">
            <v>4</v>
          </cell>
        </row>
        <row r="2">
          <cell r="C2">
            <v>-7</v>
          </cell>
          <cell r="D2">
            <v>-8</v>
          </cell>
        </row>
        <row r="5">
          <cell r="C5">
            <v>2000</v>
          </cell>
          <cell r="D5">
            <v>1999</v>
          </cell>
        </row>
        <row r="8">
          <cell r="C8">
            <v>1</v>
          </cell>
          <cell r="D8">
            <v>2</v>
          </cell>
          <cell r="E8">
            <v>3</v>
          </cell>
          <cell r="F8">
            <v>4</v>
          </cell>
          <cell r="G8">
            <v>5</v>
          </cell>
          <cell r="H8">
            <v>6</v>
          </cell>
          <cell r="I8">
            <v>7</v>
          </cell>
          <cell r="J8">
            <v>8</v>
          </cell>
        </row>
        <row r="9">
          <cell r="B9">
            <v>1</v>
          </cell>
          <cell r="C9" t="str">
            <v xml:space="preserve">Enero </v>
          </cell>
          <cell r="D9" t="str">
            <v xml:space="preserve">Febrero </v>
          </cell>
          <cell r="E9" t="str">
            <v xml:space="preserve">Marzo </v>
          </cell>
          <cell r="F9" t="str">
            <v xml:space="preserve">Abril </v>
          </cell>
          <cell r="G9" t="str">
            <v xml:space="preserve">Mayo </v>
          </cell>
          <cell r="H9" t="str">
            <v xml:space="preserve">Junio </v>
          </cell>
          <cell r="I9" t="str">
            <v>Julio</v>
          </cell>
          <cell r="J9" t="str">
            <v>Agosto</v>
          </cell>
        </row>
        <row r="10">
          <cell r="B10">
            <v>2</v>
          </cell>
          <cell r="C10" t="str">
            <v xml:space="preserve">Ene </v>
          </cell>
          <cell r="D10" t="str">
            <v>Feb</v>
          </cell>
          <cell r="E10" t="str">
            <v>Mar</v>
          </cell>
          <cell r="F10" t="str">
            <v>Abr</v>
          </cell>
          <cell r="G10" t="str">
            <v>May</v>
          </cell>
          <cell r="H10" t="str">
            <v>Jun</v>
          </cell>
          <cell r="I10" t="str">
            <v>Jul</v>
          </cell>
          <cell r="J10" t="str">
            <v>Ago</v>
          </cell>
        </row>
        <row r="11">
          <cell r="B11">
            <v>3</v>
          </cell>
          <cell r="C11" t="str">
            <v>Enero 1999</v>
          </cell>
          <cell r="D11" t="str">
            <v>Febrero 1999</v>
          </cell>
          <cell r="E11" t="str">
            <v>Marzo 1999</v>
          </cell>
          <cell r="F11" t="str">
            <v>Abril 1999</v>
          </cell>
          <cell r="G11" t="str">
            <v>Mayo 1999</v>
          </cell>
          <cell r="H11" t="str">
            <v>Junio 1999</v>
          </cell>
          <cell r="I11" t="str">
            <v>Julio 1999</v>
          </cell>
          <cell r="J11" t="str">
            <v>Agosto 1999</v>
          </cell>
        </row>
        <row r="12">
          <cell r="B12">
            <v>4</v>
          </cell>
          <cell r="C12" t="str">
            <v>Ene 1999</v>
          </cell>
        </row>
        <row r="13">
          <cell r="B13">
            <v>5</v>
          </cell>
          <cell r="C13" t="str">
            <v>Ene 1999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</row>
        <row r="16">
          <cell r="B16">
            <v>1</v>
          </cell>
          <cell r="C16" t="str">
            <v xml:space="preserve">Enero </v>
          </cell>
          <cell r="D16" t="str">
            <v xml:space="preserve">Febrero </v>
          </cell>
          <cell r="E16" t="str">
            <v xml:space="preserve">Marzo </v>
          </cell>
          <cell r="F16" t="str">
            <v>Abril</v>
          </cell>
          <cell r="G16" t="str">
            <v>Mayo</v>
          </cell>
          <cell r="H16" t="str">
            <v>Junio</v>
          </cell>
          <cell r="I16" t="str">
            <v>Julio</v>
          </cell>
          <cell r="J16" t="str">
            <v>Agosto</v>
          </cell>
        </row>
        <row r="17">
          <cell r="B17">
            <v>2</v>
          </cell>
          <cell r="C17" t="str">
            <v xml:space="preserve">Ene </v>
          </cell>
          <cell r="D17" t="str">
            <v xml:space="preserve">Feb </v>
          </cell>
          <cell r="E17" t="str">
            <v>Mar</v>
          </cell>
          <cell r="F17" t="str">
            <v>Abr</v>
          </cell>
          <cell r="G17" t="str">
            <v>May</v>
          </cell>
          <cell r="H17" t="str">
            <v>Jun</v>
          </cell>
          <cell r="I17" t="str">
            <v>Jul</v>
          </cell>
          <cell r="J17" t="str">
            <v>Ago</v>
          </cell>
        </row>
        <row r="18">
          <cell r="B18">
            <v>3</v>
          </cell>
          <cell r="C18" t="str">
            <v>Enero 2000</v>
          </cell>
          <cell r="D18" t="str">
            <v>Febrero 2000</v>
          </cell>
          <cell r="E18" t="str">
            <v>Marzo 2000</v>
          </cell>
          <cell r="F18" t="str">
            <v>Abril 2000</v>
          </cell>
          <cell r="G18" t="str">
            <v>Mayo 2000</v>
          </cell>
          <cell r="H18" t="str">
            <v>Junio 2000</v>
          </cell>
          <cell r="I18" t="str">
            <v>Julio 2000</v>
          </cell>
          <cell r="J18" t="str">
            <v>Agosto 2000</v>
          </cell>
        </row>
        <row r="19">
          <cell r="B19">
            <v>4</v>
          </cell>
          <cell r="C19" t="str">
            <v>Ene 2000</v>
          </cell>
          <cell r="D19" t="str">
            <v>Feb 2000</v>
          </cell>
          <cell r="E19" t="str">
            <v>Mar 2000</v>
          </cell>
          <cell r="F19" t="str">
            <v>Abr 2000</v>
          </cell>
          <cell r="G19" t="str">
            <v>May 2000</v>
          </cell>
          <cell r="H19" t="str">
            <v>Jun 2000</v>
          </cell>
          <cell r="I19" t="str">
            <v>Jul 2000</v>
          </cell>
          <cell r="J19" t="str">
            <v>Ago 2000</v>
          </cell>
        </row>
        <row r="24">
          <cell r="C24">
            <v>1</v>
          </cell>
          <cell r="D24">
            <v>2</v>
          </cell>
          <cell r="E24">
            <v>3</v>
          </cell>
          <cell r="F24">
            <v>4</v>
          </cell>
          <cell r="G24">
            <v>5</v>
          </cell>
          <cell r="H24">
            <v>6</v>
          </cell>
        </row>
        <row r="25">
          <cell r="B25">
            <v>1</v>
          </cell>
          <cell r="C25" t="str">
            <v>Enero</v>
          </cell>
          <cell r="D25" t="str">
            <v xml:space="preserve">Febrero </v>
          </cell>
          <cell r="E25" t="str">
            <v xml:space="preserve">Marzo </v>
          </cell>
          <cell r="F25" t="str">
            <v>Abril</v>
          </cell>
          <cell r="G25" t="str">
            <v>Mayo</v>
          </cell>
          <cell r="H25" t="str">
            <v>Junio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CEM"/>
      <sheetName val="LD"/>
    </sheetNames>
    <sheetDataSet>
      <sheetData sheetId="0" refreshError="1">
        <row r="5">
          <cell r="C5">
            <v>2000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-00"/>
      <sheetName val="TELCEL-DIC00"/>
      <sheetName val="SERCOTEL-DIC00"/>
      <sheetName val="ENE-01"/>
      <sheetName val="TELCEL-ENE01"/>
      <sheetName val="SERCOTEL-ENE01"/>
      <sheetName val="FEB-01"/>
      <sheetName val="TELCEL-FEB-01"/>
      <sheetName val="MAR-01"/>
      <sheetName val="TELCEL-MAR-01"/>
      <sheetName val="SERCOTEL-MAR01"/>
      <sheetName val="ABR-01"/>
      <sheetName val="TELCEL-ABR-01 "/>
      <sheetName val="KB-TELabr-01"/>
      <sheetName val="JUNIO01"/>
      <sheetName val="JUNIO01 (2)"/>
      <sheetName val="CTBR-JUN01"/>
      <sheetName val="ADSA-JUN01"/>
      <sheetName val="TELNOR-JUN01"/>
      <sheetName val="RED UNO-JUN01"/>
      <sheetName val="UNINET-JUN01"/>
      <sheetName val="JUNIO01 TELCEL"/>
      <sheetName val="JULIO01-5CIAS"/>
      <sheetName val=" JULIO-01"/>
      <sheetName val="CTBR-JUL01"/>
      <sheetName val="ADSA-JUL01"/>
      <sheetName val="TELNOR-JUL01"/>
      <sheetName val="RED UNO-JUL01"/>
      <sheetName val="UNINET-JUL01"/>
      <sheetName val="TELCEL-JUL01"/>
      <sheetName val="KB-TELJUL01"/>
      <sheetName val="CTBR-AGO01"/>
      <sheetName val="TELNOR-AGO01"/>
      <sheetName val="UNINET-AGO01"/>
      <sheetName val="RED UNO-AGO01"/>
      <sheetName val="ADSA-AGO01"/>
      <sheetName val="ALDECA-AGO01"/>
      <sheetName val="TELECO-AGO01"/>
      <sheetName val="CYCSA-AGO01"/>
      <sheetName val="FYCSA-AGO01"/>
      <sheetName val="AEROCOM-AGO01"/>
      <sheetName val="BUSCATEL-AGO01"/>
      <sheetName val="TECMARKETING-AGO01"/>
    </sheetNames>
    <sheetDataSet>
      <sheetData sheetId="0"/>
      <sheetData sheetId="1"/>
      <sheetData sheetId="2"/>
      <sheetData sheetId="3" refreshError="1">
        <row r="447">
          <cell r="CN447" t="str">
            <v>SUBGERENCIA DE CONTABILIDAD ANALITICA</v>
          </cell>
        </row>
        <row r="448">
          <cell r="CN448" t="str">
            <v>RESUMEN DE SALDOS POR COMPAÑIAS TELMEX-SUBSIDIARIAS</v>
          </cell>
        </row>
        <row r="449">
          <cell r="CN449" t="str">
            <v>AL MES DE ENERO DEL 2001.</v>
          </cell>
        </row>
        <row r="450">
          <cell r="CN450" t="str">
            <v>CIFRAS EN PESOS</v>
          </cell>
        </row>
        <row r="451">
          <cell r="CR451" t="str">
            <v>A</v>
          </cell>
          <cell r="CS451" t="str">
            <v>B</v>
          </cell>
          <cell r="CT451" t="str">
            <v>( A+B)</v>
          </cell>
          <cell r="CV451" t="str">
            <v xml:space="preserve">C </v>
          </cell>
          <cell r="CW451" t="str">
            <v>D</v>
          </cell>
          <cell r="CX451" t="str">
            <v>(C+D)</v>
          </cell>
          <cell r="CZ451" t="str">
            <v>A+C</v>
          </cell>
          <cell r="DA451" t="str">
            <v>B+D</v>
          </cell>
          <cell r="DB451" t="str">
            <v>(A+C) + (B+D)</v>
          </cell>
        </row>
        <row r="452">
          <cell r="CN452" t="str">
            <v>COMPAÑIA SUBSIDIARIA</v>
          </cell>
          <cell r="CR452" t="str">
            <v>CUENTA POR COBRAR           TELMEX</v>
          </cell>
          <cell r="CS452" t="str">
            <v>CUENTA POR  PAGAR   SUBSIDIARIA</v>
          </cell>
          <cell r="CT452" t="str">
            <v>DIFERENCIA</v>
          </cell>
          <cell r="CV452" t="str">
            <v>CUENTA    POR                                           PAGAR       TELMEX</v>
          </cell>
          <cell r="CW452" t="str">
            <v>CUENTA POR COBRAR  SUBSIDIARIA</v>
          </cell>
          <cell r="CX452" t="str">
            <v>DIFERENCIA</v>
          </cell>
          <cell r="CZ452" t="str">
            <v>SALDO  NETO  TELMEX                             D ( H )</v>
          </cell>
          <cell r="DA452" t="str">
            <v>SALDO NETO SUBSIDIARIA                  D ( H )</v>
          </cell>
          <cell r="DB452" t="str">
            <v>DIFERENCIA</v>
          </cell>
        </row>
        <row r="454">
          <cell r="CN454" t="str">
            <v>TECMARKETING</v>
          </cell>
          <cell r="CR454">
            <v>402546.66</v>
          </cell>
          <cell r="CS454">
            <v>-2135003.69</v>
          </cell>
          <cell r="CT454">
            <v>-1732457.03</v>
          </cell>
          <cell r="CV454">
            <v>-34022359.019999996</v>
          </cell>
          <cell r="CW454">
            <v>42579951.539999999</v>
          </cell>
          <cell r="CX454">
            <v>8557592.5200000033</v>
          </cell>
          <cell r="CZ454">
            <v>-33619812.359999999</v>
          </cell>
          <cell r="DA454">
            <v>40444947.850000001</v>
          </cell>
          <cell r="DB454">
            <v>6825135.490000003</v>
          </cell>
        </row>
        <row r="455">
          <cell r="CN455" t="str">
            <v>KB/TEL</v>
          </cell>
          <cell r="CR455">
            <v>7713736.4700000007</v>
          </cell>
          <cell r="CS455">
            <v>-1429406</v>
          </cell>
          <cell r="CT455">
            <v>6284330.4700000007</v>
          </cell>
          <cell r="CV455">
            <v>-1558041</v>
          </cell>
          <cell r="CW455">
            <v>1558041</v>
          </cell>
          <cell r="CX455">
            <v>0</v>
          </cell>
          <cell r="CZ455">
            <v>6155695.4700000007</v>
          </cell>
          <cell r="DA455">
            <v>128635</v>
          </cell>
          <cell r="DB455">
            <v>6284330.4700000007</v>
          </cell>
        </row>
        <row r="456">
          <cell r="CN456" t="str">
            <v>BUSCATEL</v>
          </cell>
          <cell r="CR456">
            <v>11198634.460000001</v>
          </cell>
          <cell r="CS456">
            <v>-8472965.2300000004</v>
          </cell>
          <cell r="CT456">
            <v>2725669.2300000009</v>
          </cell>
          <cell r="CV456">
            <v>-1567591.72</v>
          </cell>
          <cell r="CW456">
            <v>1999913.37</v>
          </cell>
          <cell r="CX456">
            <v>432321.65000000014</v>
          </cell>
          <cell r="CZ456">
            <v>9631042.7400000002</v>
          </cell>
          <cell r="DA456">
            <v>-6473051.8600000003</v>
          </cell>
          <cell r="DB456">
            <v>3157990.8800000013</v>
          </cell>
        </row>
        <row r="457">
          <cell r="CN457" t="str">
            <v>COMERTEL</v>
          </cell>
          <cell r="CR457">
            <v>240000</v>
          </cell>
          <cell r="CS457">
            <v>-240000</v>
          </cell>
          <cell r="CT457">
            <v>0</v>
          </cell>
          <cell r="CV457">
            <v>-25846562.550000001</v>
          </cell>
          <cell r="CW457">
            <v>26446562.550000001</v>
          </cell>
          <cell r="CX457">
            <v>600000</v>
          </cell>
          <cell r="CZ457">
            <v>-25606562.550000001</v>
          </cell>
          <cell r="DA457">
            <v>26206562.550000001</v>
          </cell>
          <cell r="DB457">
            <v>600000</v>
          </cell>
        </row>
        <row r="458">
          <cell r="CN458" t="str">
            <v>CYCSA</v>
          </cell>
          <cell r="CR458">
            <v>1945375.9</v>
          </cell>
          <cell r="CS458">
            <v>-3822033</v>
          </cell>
          <cell r="CT458">
            <v>-1876657.1</v>
          </cell>
          <cell r="CV458">
            <v>-36216000</v>
          </cell>
          <cell r="CW458">
            <v>38216000</v>
          </cell>
          <cell r="CX458">
            <v>2000000</v>
          </cell>
          <cell r="CZ458">
            <v>-34270624.100000001</v>
          </cell>
          <cell r="DA458">
            <v>34393967</v>
          </cell>
          <cell r="DB458">
            <v>123342.89999999991</v>
          </cell>
        </row>
        <row r="459">
          <cell r="CN459" t="str">
            <v>TELECO</v>
          </cell>
          <cell r="CR459">
            <v>118118.59999999999</v>
          </cell>
          <cell r="CS459">
            <v>0</v>
          </cell>
          <cell r="CT459">
            <v>118118.59999999999</v>
          </cell>
          <cell r="CV459">
            <v>-42269658</v>
          </cell>
          <cell r="CW459">
            <v>42269658</v>
          </cell>
          <cell r="CX459">
            <v>0</v>
          </cell>
          <cell r="CZ459">
            <v>-42151539.399999999</v>
          </cell>
          <cell r="DA459">
            <v>42269658</v>
          </cell>
          <cell r="DB459">
            <v>118118.59999999999</v>
          </cell>
        </row>
        <row r="460">
          <cell r="CN460" t="str">
            <v>ADSA</v>
          </cell>
          <cell r="CR460">
            <v>301273.36</v>
          </cell>
          <cell r="CS460">
            <v>-246093.25</v>
          </cell>
          <cell r="CT460">
            <v>55180.11</v>
          </cell>
          <cell r="CV460">
            <v>-21906281.699999999</v>
          </cell>
          <cell r="CW460">
            <v>21906281.699999999</v>
          </cell>
          <cell r="CX460">
            <v>0</v>
          </cell>
          <cell r="CZ460">
            <v>-21605008.34</v>
          </cell>
          <cell r="DA460">
            <v>21660188.449999999</v>
          </cell>
          <cell r="DB460">
            <v>55180.11</v>
          </cell>
        </row>
        <row r="461">
          <cell r="CN461" t="str">
            <v>IMTSA</v>
          </cell>
          <cell r="CR461">
            <v>30000</v>
          </cell>
          <cell r="CS461">
            <v>0</v>
          </cell>
          <cell r="CT461">
            <v>30000</v>
          </cell>
          <cell r="CV461">
            <v>-20340017.16</v>
          </cell>
          <cell r="CW461">
            <v>20340017.16</v>
          </cell>
          <cell r="CX461">
            <v>0</v>
          </cell>
          <cell r="CZ461">
            <v>-20310017.16</v>
          </cell>
          <cell r="DA461">
            <v>20340017.16</v>
          </cell>
          <cell r="DB461">
            <v>30000</v>
          </cell>
        </row>
        <row r="462">
          <cell r="CN462" t="str">
            <v>AEROCOM</v>
          </cell>
          <cell r="CR462">
            <v>4094500.81</v>
          </cell>
          <cell r="CS462">
            <v>-4094500.81</v>
          </cell>
          <cell r="CT462">
            <v>0</v>
          </cell>
          <cell r="CV462">
            <v>0</v>
          </cell>
          <cell r="CW462">
            <v>0</v>
          </cell>
          <cell r="CX462">
            <v>0</v>
          </cell>
          <cell r="CZ462">
            <v>4094500.81</v>
          </cell>
          <cell r="DA462">
            <v>-4094500.81</v>
          </cell>
          <cell r="DB462">
            <v>0</v>
          </cell>
        </row>
        <row r="463">
          <cell r="CN463" t="str">
            <v>INTTELMEX</v>
          </cell>
          <cell r="CR463">
            <v>0</v>
          </cell>
          <cell r="CS463">
            <v>0</v>
          </cell>
          <cell r="CT463">
            <v>0</v>
          </cell>
          <cell r="CV463">
            <v>-5652295.6399999997</v>
          </cell>
          <cell r="CW463">
            <v>5652295.6399999997</v>
          </cell>
          <cell r="CX463">
            <v>0</v>
          </cell>
          <cell r="CZ463">
            <v>-5652295.6399999997</v>
          </cell>
          <cell r="DA463">
            <v>5652295.6399999997</v>
          </cell>
          <cell r="DB463">
            <v>0</v>
          </cell>
        </row>
        <row r="464">
          <cell r="CN464" t="str">
            <v>CONSERTEL</v>
          </cell>
          <cell r="CR464">
            <v>0</v>
          </cell>
          <cell r="CS464">
            <v>0</v>
          </cell>
          <cell r="CT464">
            <v>0</v>
          </cell>
          <cell r="CV464">
            <v>0</v>
          </cell>
          <cell r="CW464">
            <v>0</v>
          </cell>
          <cell r="CX464">
            <v>0</v>
          </cell>
          <cell r="CZ464">
            <v>0</v>
          </cell>
          <cell r="DA464">
            <v>0</v>
          </cell>
          <cell r="DB464">
            <v>0</v>
          </cell>
        </row>
        <row r="465">
          <cell r="CN465" t="str">
            <v>RESA</v>
          </cell>
          <cell r="CR465">
            <v>0</v>
          </cell>
          <cell r="CS465">
            <v>0</v>
          </cell>
          <cell r="CT465">
            <v>0</v>
          </cell>
          <cell r="CV465">
            <v>0</v>
          </cell>
          <cell r="CW465">
            <v>0</v>
          </cell>
          <cell r="CX465">
            <v>0</v>
          </cell>
          <cell r="CZ465">
            <v>0</v>
          </cell>
          <cell r="DA465">
            <v>0</v>
          </cell>
          <cell r="DB465">
            <v>0</v>
          </cell>
        </row>
        <row r="466">
          <cell r="CN466" t="str">
            <v>FYCSA</v>
          </cell>
          <cell r="CR466">
            <v>0</v>
          </cell>
          <cell r="CS466">
            <v>-2178</v>
          </cell>
          <cell r="CT466">
            <v>-2178</v>
          </cell>
          <cell r="CV466">
            <v>-35876868</v>
          </cell>
          <cell r="CW466">
            <v>35876868</v>
          </cell>
          <cell r="CX466">
            <v>0</v>
          </cell>
          <cell r="CZ466">
            <v>-35876868</v>
          </cell>
          <cell r="DA466">
            <v>35874690</v>
          </cell>
          <cell r="DB466">
            <v>-2178</v>
          </cell>
        </row>
        <row r="467">
          <cell r="CN467" t="str">
            <v>AEROFRISCO</v>
          </cell>
          <cell r="CR467">
            <v>0</v>
          </cell>
          <cell r="CS467">
            <v>0</v>
          </cell>
          <cell r="CT467">
            <v>0</v>
          </cell>
          <cell r="CV467">
            <v>-12068761.060000001</v>
          </cell>
          <cell r="CW467">
            <v>12064265.23</v>
          </cell>
          <cell r="CX467">
            <v>-4495.8300000000745</v>
          </cell>
          <cell r="CZ467">
            <v>-12068761.060000001</v>
          </cell>
          <cell r="DA467">
            <v>12064265.23</v>
          </cell>
          <cell r="DB467">
            <v>-4495.8300000000745</v>
          </cell>
        </row>
        <row r="468">
          <cell r="CN468" t="str">
            <v>RED UNO</v>
          </cell>
          <cell r="CR468">
            <v>73207527.669999987</v>
          </cell>
          <cell r="CS468">
            <v>-72440694.5</v>
          </cell>
          <cell r="CT468">
            <v>766833.16999999713</v>
          </cell>
          <cell r="CV468">
            <v>-37028563.899999999</v>
          </cell>
          <cell r="CW468">
            <v>34132702.770000003</v>
          </cell>
          <cell r="CX468">
            <v>-2895861.129999998</v>
          </cell>
          <cell r="CZ468">
            <v>36178963.769999996</v>
          </cell>
          <cell r="DA468">
            <v>-38307991.730000004</v>
          </cell>
          <cell r="DB468">
            <v>-2129027.9600000009</v>
          </cell>
        </row>
        <row r="469">
          <cell r="CN469" t="str">
            <v>ALDECA</v>
          </cell>
          <cell r="CR469">
            <v>74998.73</v>
          </cell>
          <cell r="CS469">
            <v>0</v>
          </cell>
          <cell r="CT469">
            <v>74998.73</v>
          </cell>
          <cell r="CV469">
            <v>-5893013.7599999998</v>
          </cell>
          <cell r="CW469">
            <v>513374.86</v>
          </cell>
          <cell r="CX469">
            <v>-5379638.9000000004</v>
          </cell>
          <cell r="CZ469">
            <v>-5818015.0300000003</v>
          </cell>
          <cell r="DA469">
            <v>513374.86</v>
          </cell>
          <cell r="DB469">
            <v>-5304640.17</v>
          </cell>
        </row>
        <row r="470">
          <cell r="CN470" t="str">
            <v>TELNICX</v>
          </cell>
          <cell r="CR470">
            <v>0</v>
          </cell>
          <cell r="CS470">
            <v>0</v>
          </cell>
          <cell r="CT470">
            <v>0</v>
          </cell>
          <cell r="CV470">
            <v>-11903045.390000001</v>
          </cell>
          <cell r="CW470">
            <v>0</v>
          </cell>
          <cell r="CX470">
            <v>-11903045.390000001</v>
          </cell>
          <cell r="CZ470">
            <v>-11903045.390000001</v>
          </cell>
          <cell r="DA470">
            <v>0</v>
          </cell>
          <cell r="DB470">
            <v>-11903045.390000001</v>
          </cell>
        </row>
        <row r="471">
          <cell r="CN471" t="str">
            <v>CTBR</v>
          </cell>
          <cell r="CR471">
            <v>6165636.8399999999</v>
          </cell>
          <cell r="CS471">
            <v>313635.64</v>
          </cell>
          <cell r="CT471">
            <v>6479272.4799999995</v>
          </cell>
          <cell r="CV471">
            <v>-136383687.24999997</v>
          </cell>
          <cell r="CW471">
            <v>8550753.129999999</v>
          </cell>
          <cell r="CX471">
            <v>-127832934.11999999</v>
          </cell>
          <cell r="CZ471">
            <v>-130218050.40999998</v>
          </cell>
          <cell r="DA471">
            <v>8864388.7699999996</v>
          </cell>
          <cell r="DB471">
            <v>-121353661.63999999</v>
          </cell>
        </row>
        <row r="472">
          <cell r="CN472" t="str">
            <v>TELNOR</v>
          </cell>
          <cell r="CR472">
            <v>116239021.44999999</v>
          </cell>
          <cell r="CS472">
            <v>-123120347.99000001</v>
          </cell>
          <cell r="CT472">
            <v>-6881326.5399999991</v>
          </cell>
          <cell r="CV472">
            <v>-95985833.609999999</v>
          </cell>
          <cell r="CW472">
            <v>101136418.42999999</v>
          </cell>
          <cell r="CX472">
            <v>5150584.8199999928</v>
          </cell>
          <cell r="CZ472">
            <v>20253187.839999996</v>
          </cell>
          <cell r="DA472">
            <v>-21983929.56000001</v>
          </cell>
          <cell r="DB472">
            <v>-1730741.7200000063</v>
          </cell>
        </row>
        <row r="473">
          <cell r="CN473" t="str">
            <v>UNINET</v>
          </cell>
          <cell r="CR473">
            <v>955877656.31000006</v>
          </cell>
          <cell r="CS473">
            <v>-1036588901.96</v>
          </cell>
          <cell r="CT473">
            <v>-80711245.649999946</v>
          </cell>
          <cell r="CV473">
            <v>-993317852.21000004</v>
          </cell>
          <cell r="CW473">
            <v>939722218.40999997</v>
          </cell>
          <cell r="CX473">
            <v>-53595633.800000072</v>
          </cell>
          <cell r="CZ473">
            <v>-37440195.899999976</v>
          </cell>
          <cell r="DA473">
            <v>-96866683.550000072</v>
          </cell>
          <cell r="DB473">
            <v>-134306879.45000005</v>
          </cell>
        </row>
        <row r="475">
          <cell r="CN475" t="str">
            <v>TOTAL NETO</v>
          </cell>
          <cell r="CR475">
            <v>1177609027.26</v>
          </cell>
          <cell r="CS475">
            <v>-1252278488.79</v>
          </cell>
          <cell r="CT475">
            <v>-74669461.529999942</v>
          </cell>
          <cell r="CV475">
            <v>-1517836431.9699998</v>
          </cell>
          <cell r="CW475">
            <v>1332965321.79</v>
          </cell>
          <cell r="CX475">
            <v>-184871110.18000007</v>
          </cell>
          <cell r="CZ475">
            <v>-340227404.70999998</v>
          </cell>
          <cell r="DA475">
            <v>80686832.999999911</v>
          </cell>
          <cell r="DB475">
            <v>-259540571.71000004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ORIGEN"/>
      <sheetName val="MENSUAL"/>
      <sheetName val="VOL ACUMULADO"/>
      <sheetName val="VOL56ACUMULADO"/>
      <sheetName val="Graficos"/>
      <sheetName val="gráfico tirm. vbp otde-vab ccnn"/>
      <sheetName val="DEPARTAMENTAL ANUAL"/>
    </sheetNames>
    <sheetDataSet>
      <sheetData sheetId="0"/>
      <sheetData sheetId="1" refreshError="1">
        <row r="6">
          <cell r="A6">
            <v>198301</v>
          </cell>
          <cell r="B6">
            <v>13.9</v>
          </cell>
          <cell r="C6">
            <v>4.4000000000000004</v>
          </cell>
          <cell r="D6">
            <v>79.099999999999994</v>
          </cell>
          <cell r="E6">
            <v>0</v>
          </cell>
          <cell r="F6">
            <v>0.1</v>
          </cell>
          <cell r="G6">
            <v>31.3</v>
          </cell>
          <cell r="J6">
            <v>20.6</v>
          </cell>
          <cell r="K6">
            <v>7.4</v>
          </cell>
          <cell r="L6">
            <v>5.6</v>
          </cell>
          <cell r="M6">
            <v>65.3</v>
          </cell>
        </row>
        <row r="7">
          <cell r="A7">
            <v>198302</v>
          </cell>
          <cell r="B7">
            <v>12.9</v>
          </cell>
          <cell r="C7">
            <v>3.2</v>
          </cell>
          <cell r="D7">
            <v>126.3</v>
          </cell>
          <cell r="E7">
            <v>0</v>
          </cell>
          <cell r="F7">
            <v>0.1</v>
          </cell>
          <cell r="G7">
            <v>41.1</v>
          </cell>
          <cell r="J7">
            <v>19.2</v>
          </cell>
          <cell r="K7">
            <v>7.4</v>
          </cell>
          <cell r="L7">
            <v>5.5</v>
          </cell>
          <cell r="M7">
            <v>67.5</v>
          </cell>
        </row>
        <row r="8">
          <cell r="A8">
            <v>198303</v>
          </cell>
          <cell r="B8">
            <v>50.6</v>
          </cell>
          <cell r="C8">
            <v>7.7</v>
          </cell>
          <cell r="D8">
            <v>156.19999999999999</v>
          </cell>
          <cell r="E8">
            <v>4.0999999999999996</v>
          </cell>
          <cell r="F8">
            <v>6.1</v>
          </cell>
          <cell r="G8">
            <v>51.2</v>
          </cell>
          <cell r="J8">
            <v>18.2</v>
          </cell>
          <cell r="K8">
            <v>8.1999999999999993</v>
          </cell>
          <cell r="L8">
            <v>5.3</v>
          </cell>
          <cell r="M8">
            <v>68.2</v>
          </cell>
        </row>
        <row r="9">
          <cell r="A9">
            <v>198304</v>
          </cell>
          <cell r="B9">
            <v>60.1</v>
          </cell>
          <cell r="C9">
            <v>26.3</v>
          </cell>
          <cell r="D9">
            <v>205.5</v>
          </cell>
          <cell r="E9">
            <v>23.9</v>
          </cell>
          <cell r="F9">
            <v>16.933333333333334</v>
          </cell>
          <cell r="G9">
            <v>40.033333333333339</v>
          </cell>
          <cell r="J9">
            <v>16.899999999999999</v>
          </cell>
          <cell r="K9">
            <v>8.6</v>
          </cell>
          <cell r="L9">
            <v>5.3</v>
          </cell>
          <cell r="M9">
            <v>65.599999999999994</v>
          </cell>
        </row>
        <row r="10">
          <cell r="A10">
            <v>198305</v>
          </cell>
          <cell r="B10">
            <v>123.6</v>
          </cell>
          <cell r="C10">
            <v>43</v>
          </cell>
          <cell r="D10">
            <v>274</v>
          </cell>
          <cell r="E10">
            <v>30.6</v>
          </cell>
          <cell r="F10">
            <v>19.133333333333333</v>
          </cell>
          <cell r="G10">
            <v>40.833333333333336</v>
          </cell>
          <cell r="J10">
            <v>18.600000000000001</v>
          </cell>
          <cell r="K10">
            <v>9.1</v>
          </cell>
          <cell r="L10">
            <v>5.8</v>
          </cell>
          <cell r="M10">
            <v>66</v>
          </cell>
        </row>
        <row r="11">
          <cell r="A11">
            <v>198306</v>
          </cell>
          <cell r="B11">
            <v>179.2</v>
          </cell>
          <cell r="C11">
            <v>52.4</v>
          </cell>
          <cell r="D11">
            <v>170.6</v>
          </cell>
          <cell r="E11">
            <v>20.9</v>
          </cell>
          <cell r="F11">
            <v>21.333333333333332</v>
          </cell>
          <cell r="G11">
            <v>34.033333333333339</v>
          </cell>
          <cell r="J11">
            <v>18.399999999999999</v>
          </cell>
          <cell r="K11">
            <v>9.6</v>
          </cell>
          <cell r="L11">
            <v>5.6</v>
          </cell>
          <cell r="M11">
            <v>67.3</v>
          </cell>
        </row>
        <row r="12">
          <cell r="A12">
            <v>198307</v>
          </cell>
          <cell r="B12">
            <v>166.1</v>
          </cell>
          <cell r="C12">
            <v>25.8</v>
          </cell>
          <cell r="D12">
            <v>56.3</v>
          </cell>
          <cell r="E12">
            <v>13.3</v>
          </cell>
          <cell r="F12">
            <v>13.7</v>
          </cell>
          <cell r="G12">
            <v>34</v>
          </cell>
          <cell r="J12">
            <v>18.2</v>
          </cell>
          <cell r="K12">
            <v>10.6</v>
          </cell>
          <cell r="L12">
            <v>5.6</v>
          </cell>
          <cell r="M12">
            <v>60.7</v>
          </cell>
        </row>
        <row r="13">
          <cell r="A13">
            <v>198308</v>
          </cell>
          <cell r="B13">
            <v>96.2</v>
          </cell>
          <cell r="C13">
            <v>9.9</v>
          </cell>
          <cell r="D13">
            <v>29.1</v>
          </cell>
          <cell r="E13">
            <v>8.4</v>
          </cell>
          <cell r="F13">
            <v>6.8</v>
          </cell>
          <cell r="G13">
            <v>29.2</v>
          </cell>
          <cell r="J13">
            <v>17.100000000000001</v>
          </cell>
          <cell r="K13">
            <v>10.7</v>
          </cell>
          <cell r="L13">
            <v>5.7</v>
          </cell>
          <cell r="M13">
            <v>61.6</v>
          </cell>
        </row>
        <row r="14">
          <cell r="A14">
            <v>198309</v>
          </cell>
          <cell r="B14">
            <v>29.1</v>
          </cell>
          <cell r="C14">
            <v>9.8000000000000007</v>
          </cell>
          <cell r="D14">
            <v>42.3</v>
          </cell>
          <cell r="E14">
            <v>1.3</v>
          </cell>
          <cell r="F14">
            <v>1.2</v>
          </cell>
          <cell r="G14">
            <v>28.5</v>
          </cell>
          <cell r="J14">
            <v>16</v>
          </cell>
          <cell r="K14">
            <v>10</v>
          </cell>
          <cell r="L14">
            <v>5.7</v>
          </cell>
          <cell r="M14">
            <v>63.2</v>
          </cell>
        </row>
        <row r="15">
          <cell r="A15">
            <v>198310</v>
          </cell>
          <cell r="B15">
            <v>23.2</v>
          </cell>
          <cell r="C15">
            <v>2.9</v>
          </cell>
          <cell r="D15">
            <v>44.7</v>
          </cell>
          <cell r="E15">
            <v>2.2000000000000002</v>
          </cell>
          <cell r="F15">
            <v>0.1</v>
          </cell>
          <cell r="G15">
            <v>27.8</v>
          </cell>
          <cell r="J15">
            <v>15.8</v>
          </cell>
          <cell r="K15">
            <v>9.6999999999999993</v>
          </cell>
          <cell r="L15">
            <v>6</v>
          </cell>
          <cell r="M15">
            <v>56.7</v>
          </cell>
        </row>
        <row r="16">
          <cell r="A16">
            <v>198311</v>
          </cell>
          <cell r="B16">
            <v>22.7</v>
          </cell>
          <cell r="C16">
            <v>2.7</v>
          </cell>
          <cell r="D16">
            <v>68.400000000000006</v>
          </cell>
          <cell r="E16">
            <v>0.1</v>
          </cell>
          <cell r="F16">
            <v>0</v>
          </cell>
          <cell r="G16">
            <v>28.3</v>
          </cell>
          <cell r="J16">
            <v>13.9</v>
          </cell>
          <cell r="K16">
            <v>9.4</v>
          </cell>
          <cell r="L16">
            <v>5.9</v>
          </cell>
          <cell r="M16">
            <v>54.6</v>
          </cell>
        </row>
        <row r="17">
          <cell r="A17">
            <v>198312</v>
          </cell>
          <cell r="B17">
            <v>21.4</v>
          </cell>
          <cell r="C17">
            <v>2.9</v>
          </cell>
          <cell r="D17">
            <v>64.8</v>
          </cell>
          <cell r="E17">
            <v>0.9</v>
          </cell>
          <cell r="F17">
            <v>0.1</v>
          </cell>
          <cell r="G17">
            <v>48.3</v>
          </cell>
          <cell r="J17">
            <v>13.4</v>
          </cell>
          <cell r="K17">
            <v>10</v>
          </cell>
          <cell r="L17">
            <v>6</v>
          </cell>
          <cell r="M17">
            <v>55.5</v>
          </cell>
        </row>
        <row r="18">
          <cell r="A18">
            <v>198401.00000000093</v>
          </cell>
          <cell r="B18">
            <v>28.8</v>
          </cell>
          <cell r="C18">
            <v>1.4</v>
          </cell>
          <cell r="D18">
            <v>82.4</v>
          </cell>
          <cell r="E18">
            <v>0.2</v>
          </cell>
          <cell r="F18">
            <v>0</v>
          </cell>
          <cell r="G18">
            <v>40.799999999999997</v>
          </cell>
          <cell r="J18">
            <v>13.1</v>
          </cell>
          <cell r="K18">
            <v>8.8000000000000007</v>
          </cell>
          <cell r="L18">
            <v>5.2</v>
          </cell>
          <cell r="M18">
            <v>63.4</v>
          </cell>
        </row>
        <row r="19">
          <cell r="A19">
            <v>198402</v>
          </cell>
          <cell r="B19">
            <v>36.299999999999997</v>
          </cell>
          <cell r="C19">
            <v>5.8</v>
          </cell>
          <cell r="D19">
            <v>101.1</v>
          </cell>
          <cell r="E19">
            <v>1</v>
          </cell>
          <cell r="F19">
            <v>0.4</v>
          </cell>
          <cell r="G19">
            <v>51.3</v>
          </cell>
          <cell r="J19">
            <v>14.2</v>
          </cell>
          <cell r="K19">
            <v>8.1</v>
          </cell>
          <cell r="L19">
            <v>5.2</v>
          </cell>
          <cell r="M19">
            <v>65.5</v>
          </cell>
        </row>
        <row r="20">
          <cell r="A20">
            <v>198403</v>
          </cell>
          <cell r="B20">
            <v>31.1</v>
          </cell>
          <cell r="C20">
            <v>4.9000000000000004</v>
          </cell>
          <cell r="D20">
            <v>134</v>
          </cell>
          <cell r="E20">
            <v>7</v>
          </cell>
          <cell r="F20">
            <v>2.8</v>
          </cell>
          <cell r="G20">
            <v>45.6</v>
          </cell>
          <cell r="J20">
            <v>14.9</v>
          </cell>
          <cell r="K20">
            <v>8.4</v>
          </cell>
          <cell r="L20">
            <v>5.3</v>
          </cell>
          <cell r="M20">
            <v>66.099999999999994</v>
          </cell>
        </row>
        <row r="21">
          <cell r="A21">
            <v>198404</v>
          </cell>
          <cell r="B21">
            <v>50.3</v>
          </cell>
          <cell r="C21">
            <v>10.133333333333331</v>
          </cell>
          <cell r="D21">
            <v>201.9</v>
          </cell>
          <cell r="E21">
            <v>24.8</v>
          </cell>
          <cell r="F21">
            <v>14.2</v>
          </cell>
          <cell r="G21">
            <v>53.033333333333339</v>
          </cell>
          <cell r="J21">
            <v>13.5</v>
          </cell>
          <cell r="K21">
            <v>8</v>
          </cell>
          <cell r="L21">
            <v>5</v>
          </cell>
          <cell r="M21">
            <v>65.400000000000006</v>
          </cell>
        </row>
        <row r="22">
          <cell r="A22">
            <v>198405</v>
          </cell>
          <cell r="B22">
            <v>104.5</v>
          </cell>
          <cell r="C22">
            <v>52.133333333333333</v>
          </cell>
          <cell r="D22">
            <v>316.3</v>
          </cell>
          <cell r="E22">
            <v>20.5</v>
          </cell>
          <cell r="F22">
            <v>22.3</v>
          </cell>
          <cell r="G22">
            <v>35.433333333333337</v>
          </cell>
          <cell r="J22">
            <v>14.3</v>
          </cell>
          <cell r="K22">
            <v>8.9</v>
          </cell>
          <cell r="L22">
            <v>5.4</v>
          </cell>
          <cell r="M22">
            <v>65.7</v>
          </cell>
        </row>
        <row r="23">
          <cell r="A23">
            <v>198406</v>
          </cell>
          <cell r="B23">
            <v>270.5</v>
          </cell>
          <cell r="C23">
            <v>64.333333333333329</v>
          </cell>
          <cell r="D23">
            <v>266.7</v>
          </cell>
          <cell r="E23">
            <v>32.200000000000003</v>
          </cell>
          <cell r="F23">
            <v>16.3</v>
          </cell>
          <cell r="G23">
            <v>35.933333333333337</v>
          </cell>
          <cell r="J23">
            <v>14.1</v>
          </cell>
          <cell r="K23">
            <v>9.3000000000000007</v>
          </cell>
          <cell r="L23">
            <v>5.5</v>
          </cell>
          <cell r="M23">
            <v>66.900000000000006</v>
          </cell>
        </row>
        <row r="24">
          <cell r="A24">
            <v>198407</v>
          </cell>
          <cell r="B24">
            <v>277.8</v>
          </cell>
          <cell r="C24">
            <v>44</v>
          </cell>
          <cell r="D24">
            <v>59.2</v>
          </cell>
          <cell r="E24">
            <v>27.8</v>
          </cell>
          <cell r="F24">
            <v>16</v>
          </cell>
          <cell r="G24">
            <v>49.3</v>
          </cell>
          <cell r="J24">
            <v>15.5</v>
          </cell>
          <cell r="K24">
            <v>9.1999999999999993</v>
          </cell>
          <cell r="L24">
            <v>5.6</v>
          </cell>
          <cell r="M24">
            <v>65.3</v>
          </cell>
        </row>
        <row r="25">
          <cell r="A25">
            <v>198408</v>
          </cell>
          <cell r="B25">
            <v>200.2</v>
          </cell>
          <cell r="C25">
            <v>17.100000000000001</v>
          </cell>
          <cell r="D25">
            <v>27.8</v>
          </cell>
          <cell r="E25">
            <v>30.9</v>
          </cell>
          <cell r="F25">
            <v>6.4</v>
          </cell>
          <cell r="G25">
            <v>63</v>
          </cell>
          <cell r="J25">
            <v>15.3</v>
          </cell>
          <cell r="K25">
            <v>9.6</v>
          </cell>
          <cell r="L25">
            <v>5.5</v>
          </cell>
          <cell r="M25">
            <v>66.3</v>
          </cell>
        </row>
        <row r="26">
          <cell r="A26">
            <v>198409</v>
          </cell>
          <cell r="B26">
            <v>68.8</v>
          </cell>
          <cell r="C26">
            <v>5</v>
          </cell>
          <cell r="D26">
            <v>55.3</v>
          </cell>
          <cell r="E26">
            <v>20.2</v>
          </cell>
          <cell r="F26">
            <v>4.2</v>
          </cell>
          <cell r="G26">
            <v>59.7</v>
          </cell>
          <cell r="J26">
            <v>15.6</v>
          </cell>
          <cell r="K26">
            <v>9</v>
          </cell>
          <cell r="L26">
            <v>5.5</v>
          </cell>
          <cell r="M26">
            <v>67.8</v>
          </cell>
        </row>
        <row r="27">
          <cell r="A27">
            <v>198410</v>
          </cell>
          <cell r="B27">
            <v>18.7</v>
          </cell>
          <cell r="C27">
            <v>2.2333333333333334</v>
          </cell>
          <cell r="D27">
            <v>72.099999999999994</v>
          </cell>
          <cell r="E27">
            <v>29.2</v>
          </cell>
          <cell r="F27">
            <v>0.7</v>
          </cell>
          <cell r="G27">
            <v>50.1</v>
          </cell>
          <cell r="J27">
            <v>16.8</v>
          </cell>
          <cell r="K27">
            <v>8.5</v>
          </cell>
          <cell r="L27">
            <v>5.7</v>
          </cell>
          <cell r="M27">
            <v>64</v>
          </cell>
        </row>
        <row r="28">
          <cell r="A28">
            <v>198411</v>
          </cell>
          <cell r="B28">
            <v>23.7</v>
          </cell>
          <cell r="C28">
            <v>3.0333333333333332</v>
          </cell>
          <cell r="D28">
            <v>70.099999999999994</v>
          </cell>
          <cell r="E28">
            <v>6.2</v>
          </cell>
          <cell r="F28">
            <v>0.1</v>
          </cell>
          <cell r="G28">
            <v>39.299999999999997</v>
          </cell>
          <cell r="J28">
            <v>15.4</v>
          </cell>
          <cell r="K28">
            <v>7.5</v>
          </cell>
          <cell r="L28">
            <v>5.4</v>
          </cell>
          <cell r="M28">
            <v>61.5</v>
          </cell>
        </row>
        <row r="29">
          <cell r="A29">
            <v>198412</v>
          </cell>
          <cell r="B29">
            <v>29.3</v>
          </cell>
          <cell r="C29">
            <v>1.5333333333333332</v>
          </cell>
          <cell r="D29">
            <v>65.3</v>
          </cell>
          <cell r="E29">
            <v>0.7</v>
          </cell>
          <cell r="F29">
            <v>0</v>
          </cell>
          <cell r="G29">
            <v>40.5</v>
          </cell>
          <cell r="J29">
            <v>18.899999999999999</v>
          </cell>
          <cell r="K29">
            <v>7.8</v>
          </cell>
          <cell r="L29">
            <v>5.8</v>
          </cell>
          <cell r="M29">
            <v>62.5</v>
          </cell>
        </row>
        <row r="30">
          <cell r="A30">
            <v>198501</v>
          </cell>
          <cell r="B30">
            <v>22.6</v>
          </cell>
          <cell r="C30">
            <v>0.8</v>
          </cell>
          <cell r="D30">
            <v>68.3</v>
          </cell>
          <cell r="E30">
            <v>0.1</v>
          </cell>
          <cell r="F30">
            <v>0</v>
          </cell>
          <cell r="G30">
            <v>53.7</v>
          </cell>
          <cell r="J30">
            <v>16.399999999999999</v>
          </cell>
          <cell r="K30">
            <v>8</v>
          </cell>
          <cell r="L30">
            <v>5.7</v>
          </cell>
          <cell r="M30">
            <v>65.5</v>
          </cell>
        </row>
        <row r="31">
          <cell r="A31">
            <v>198502</v>
          </cell>
          <cell r="B31">
            <v>39.6</v>
          </cell>
          <cell r="C31">
            <v>5.0999999999999996</v>
          </cell>
          <cell r="D31">
            <v>153</v>
          </cell>
          <cell r="E31">
            <v>5.2</v>
          </cell>
          <cell r="F31">
            <v>0.5</v>
          </cell>
          <cell r="G31">
            <v>50</v>
          </cell>
          <cell r="J31">
            <v>15.9</v>
          </cell>
          <cell r="K31">
            <v>7.5</v>
          </cell>
          <cell r="L31">
            <v>5.8</v>
          </cell>
          <cell r="M31">
            <v>67.7</v>
          </cell>
        </row>
        <row r="32">
          <cell r="A32">
            <v>198503</v>
          </cell>
          <cell r="B32">
            <v>12.7</v>
          </cell>
          <cell r="C32">
            <v>5.9</v>
          </cell>
          <cell r="D32">
            <v>165.3</v>
          </cell>
          <cell r="E32">
            <v>10</v>
          </cell>
          <cell r="F32">
            <v>3.4</v>
          </cell>
          <cell r="G32">
            <v>53.5</v>
          </cell>
          <cell r="J32">
            <v>16.399999999999999</v>
          </cell>
          <cell r="K32">
            <v>8.4</v>
          </cell>
          <cell r="L32">
            <v>6</v>
          </cell>
          <cell r="M32">
            <v>68.3</v>
          </cell>
        </row>
        <row r="33">
          <cell r="A33">
            <v>198504</v>
          </cell>
          <cell r="B33">
            <v>56.5</v>
          </cell>
          <cell r="C33">
            <v>18.3</v>
          </cell>
          <cell r="D33">
            <v>196.7</v>
          </cell>
          <cell r="E33">
            <v>43</v>
          </cell>
          <cell r="F33">
            <v>13</v>
          </cell>
          <cell r="G33">
            <v>39</v>
          </cell>
          <cell r="J33">
            <v>15.7</v>
          </cell>
          <cell r="K33">
            <v>8.4</v>
          </cell>
          <cell r="L33">
            <v>6.1</v>
          </cell>
          <cell r="M33">
            <v>68.599999999999994</v>
          </cell>
        </row>
        <row r="34">
          <cell r="A34">
            <v>198505</v>
          </cell>
          <cell r="B34">
            <v>177.5</v>
          </cell>
          <cell r="C34">
            <v>57.6</v>
          </cell>
          <cell r="D34">
            <v>392.1</v>
          </cell>
          <cell r="E34">
            <v>40.6</v>
          </cell>
          <cell r="F34">
            <v>20.9</v>
          </cell>
          <cell r="G34">
            <v>38.799999999999997</v>
          </cell>
          <cell r="J34">
            <v>17.3</v>
          </cell>
          <cell r="K34">
            <v>9.4</v>
          </cell>
          <cell r="L34">
            <v>6.2</v>
          </cell>
          <cell r="M34">
            <v>69</v>
          </cell>
        </row>
        <row r="35">
          <cell r="A35">
            <v>198506</v>
          </cell>
          <cell r="B35">
            <v>247.5</v>
          </cell>
          <cell r="C35">
            <v>67.099999999999994</v>
          </cell>
          <cell r="D35">
            <v>314.3</v>
          </cell>
          <cell r="E35">
            <v>52</v>
          </cell>
          <cell r="F35">
            <v>20.7</v>
          </cell>
          <cell r="G35">
            <v>25.6</v>
          </cell>
          <cell r="J35">
            <v>16.7</v>
          </cell>
          <cell r="K35">
            <v>9.1</v>
          </cell>
          <cell r="L35">
            <v>6.5</v>
          </cell>
          <cell r="M35">
            <v>70.3</v>
          </cell>
        </row>
        <row r="36">
          <cell r="A36">
            <v>198507</v>
          </cell>
          <cell r="B36">
            <v>160.1</v>
          </cell>
          <cell r="C36">
            <v>34.4</v>
          </cell>
          <cell r="D36">
            <v>67.2</v>
          </cell>
          <cell r="E36">
            <v>32.9</v>
          </cell>
          <cell r="F36">
            <v>17.5</v>
          </cell>
          <cell r="G36">
            <v>43.6</v>
          </cell>
          <cell r="J36">
            <v>17.2</v>
          </cell>
          <cell r="K36">
            <v>9.9</v>
          </cell>
          <cell r="L36">
            <v>6.6</v>
          </cell>
          <cell r="M36">
            <v>64.5</v>
          </cell>
        </row>
        <row r="37">
          <cell r="A37">
            <v>198508</v>
          </cell>
          <cell r="B37">
            <v>91.7</v>
          </cell>
          <cell r="C37">
            <v>12.1</v>
          </cell>
          <cell r="D37">
            <v>20.5</v>
          </cell>
          <cell r="E37">
            <v>56.1</v>
          </cell>
          <cell r="F37">
            <v>7</v>
          </cell>
          <cell r="G37">
            <v>43.7</v>
          </cell>
          <cell r="J37">
            <v>16.8</v>
          </cell>
          <cell r="K37">
            <v>9.5</v>
          </cell>
          <cell r="L37">
            <v>6.8</v>
          </cell>
          <cell r="M37">
            <v>65.599999999999994</v>
          </cell>
        </row>
        <row r="38">
          <cell r="A38">
            <v>198509</v>
          </cell>
          <cell r="B38">
            <v>20.2</v>
          </cell>
          <cell r="C38">
            <v>4.4000000000000004</v>
          </cell>
          <cell r="D38">
            <v>32.200000000000003</v>
          </cell>
          <cell r="E38">
            <v>30.9</v>
          </cell>
          <cell r="F38">
            <v>5.7</v>
          </cell>
          <cell r="G38">
            <v>36.1</v>
          </cell>
          <cell r="J38">
            <v>17.8</v>
          </cell>
          <cell r="K38">
            <v>8.4</v>
          </cell>
          <cell r="L38">
            <v>6.8</v>
          </cell>
          <cell r="M38">
            <v>63</v>
          </cell>
        </row>
        <row r="39">
          <cell r="A39">
            <v>198510</v>
          </cell>
          <cell r="B39">
            <v>10.5</v>
          </cell>
          <cell r="C39">
            <v>2.8</v>
          </cell>
          <cell r="D39">
            <v>44.8</v>
          </cell>
          <cell r="E39">
            <v>12.3</v>
          </cell>
          <cell r="F39">
            <v>1.8</v>
          </cell>
          <cell r="G39">
            <v>27.4</v>
          </cell>
          <cell r="J39">
            <v>16.7</v>
          </cell>
          <cell r="K39">
            <v>8</v>
          </cell>
          <cell r="L39">
            <v>7</v>
          </cell>
          <cell r="M39">
            <v>67.099999999999994</v>
          </cell>
        </row>
        <row r="40">
          <cell r="A40">
            <v>198511</v>
          </cell>
          <cell r="B40">
            <v>13.4</v>
          </cell>
          <cell r="C40">
            <v>1.2</v>
          </cell>
          <cell r="D40">
            <v>50.9</v>
          </cell>
          <cell r="E40">
            <v>7.5</v>
          </cell>
          <cell r="F40">
            <v>0.1</v>
          </cell>
          <cell r="G40">
            <v>32.1</v>
          </cell>
          <cell r="J40">
            <v>15.7</v>
          </cell>
          <cell r="K40">
            <v>7.6</v>
          </cell>
          <cell r="L40">
            <v>7.1</v>
          </cell>
          <cell r="M40">
            <v>70.400000000000006</v>
          </cell>
        </row>
        <row r="41">
          <cell r="A41">
            <v>198512</v>
          </cell>
          <cell r="B41">
            <v>26</v>
          </cell>
          <cell r="C41">
            <v>2.6</v>
          </cell>
          <cell r="D41">
            <v>51.5</v>
          </cell>
          <cell r="E41">
            <v>0.2</v>
          </cell>
          <cell r="F41">
            <v>0.1</v>
          </cell>
          <cell r="G41">
            <v>46.6</v>
          </cell>
          <cell r="J41">
            <v>18.399999999999999</v>
          </cell>
          <cell r="K41">
            <v>7.2</v>
          </cell>
          <cell r="L41">
            <v>7.3</v>
          </cell>
          <cell r="M41">
            <v>68.8</v>
          </cell>
        </row>
        <row r="42">
          <cell r="A42">
            <v>198601</v>
          </cell>
          <cell r="B42">
            <v>22.4</v>
          </cell>
          <cell r="C42">
            <v>1</v>
          </cell>
          <cell r="D42">
            <v>50.5</v>
          </cell>
          <cell r="E42">
            <v>3.9</v>
          </cell>
          <cell r="F42">
            <v>0</v>
          </cell>
          <cell r="G42">
            <v>48.2</v>
          </cell>
          <cell r="J42">
            <v>17.399999999999999</v>
          </cell>
          <cell r="K42">
            <v>7</v>
          </cell>
          <cell r="L42">
            <v>7.6</v>
          </cell>
          <cell r="M42">
            <v>69.8</v>
          </cell>
        </row>
        <row r="43">
          <cell r="A43">
            <v>198602</v>
          </cell>
          <cell r="B43">
            <v>33.299999999999997</v>
          </cell>
          <cell r="C43">
            <v>4.3</v>
          </cell>
          <cell r="D43">
            <v>92.1</v>
          </cell>
          <cell r="E43">
            <v>0.3</v>
          </cell>
          <cell r="F43">
            <v>0.5</v>
          </cell>
          <cell r="G43">
            <v>59.3</v>
          </cell>
          <cell r="J43">
            <v>17.7</v>
          </cell>
          <cell r="K43">
            <v>6.2</v>
          </cell>
          <cell r="L43">
            <v>7.6</v>
          </cell>
          <cell r="M43">
            <v>68.099999999999994</v>
          </cell>
        </row>
        <row r="44">
          <cell r="A44">
            <v>198603</v>
          </cell>
          <cell r="B44">
            <v>18</v>
          </cell>
          <cell r="C44">
            <v>7.2</v>
          </cell>
          <cell r="D44">
            <v>142.6</v>
          </cell>
          <cell r="E44">
            <v>7.2</v>
          </cell>
          <cell r="F44">
            <v>3.2</v>
          </cell>
          <cell r="G44">
            <v>63.5</v>
          </cell>
          <cell r="J44">
            <v>18.2</v>
          </cell>
          <cell r="K44">
            <v>7</v>
          </cell>
          <cell r="L44">
            <v>7.8</v>
          </cell>
          <cell r="M44">
            <v>68.2</v>
          </cell>
        </row>
        <row r="45">
          <cell r="A45">
            <v>198604</v>
          </cell>
          <cell r="B45">
            <v>53</v>
          </cell>
          <cell r="C45">
            <v>10.199999999999999</v>
          </cell>
          <cell r="D45">
            <v>188.3</v>
          </cell>
          <cell r="E45">
            <v>45</v>
          </cell>
          <cell r="F45">
            <v>11.6</v>
          </cell>
          <cell r="G45">
            <v>32.9</v>
          </cell>
          <cell r="J45">
            <v>16.899999999999999</v>
          </cell>
          <cell r="K45">
            <v>7.4</v>
          </cell>
          <cell r="L45">
            <v>7.7</v>
          </cell>
          <cell r="M45">
            <v>69.400000000000006</v>
          </cell>
        </row>
        <row r="46">
          <cell r="A46">
            <v>198605</v>
          </cell>
          <cell r="B46">
            <v>91.7</v>
          </cell>
          <cell r="C46">
            <v>49.1</v>
          </cell>
          <cell r="D46">
            <v>427.9</v>
          </cell>
          <cell r="E46">
            <v>48</v>
          </cell>
          <cell r="F46">
            <v>22.4</v>
          </cell>
          <cell r="G46">
            <v>34</v>
          </cell>
          <cell r="J46">
            <v>18.600000000000001</v>
          </cell>
          <cell r="K46">
            <v>7.8</v>
          </cell>
          <cell r="L46">
            <v>7.7</v>
          </cell>
          <cell r="M46">
            <v>69.599999999999994</v>
          </cell>
        </row>
        <row r="47">
          <cell r="A47">
            <v>198606</v>
          </cell>
          <cell r="B47">
            <v>178.2</v>
          </cell>
          <cell r="C47">
            <v>81.400000000000006</v>
          </cell>
          <cell r="D47">
            <v>333.7</v>
          </cell>
          <cell r="E47">
            <v>48.3</v>
          </cell>
          <cell r="F47">
            <v>26.6</v>
          </cell>
          <cell r="G47">
            <v>45.1</v>
          </cell>
          <cell r="J47">
            <v>18.3</v>
          </cell>
          <cell r="K47">
            <v>7.6</v>
          </cell>
          <cell r="L47">
            <v>7.9</v>
          </cell>
          <cell r="M47">
            <v>70.400000000000006</v>
          </cell>
        </row>
        <row r="48">
          <cell r="A48">
            <v>198607</v>
          </cell>
          <cell r="B48">
            <v>134.80000000000001</v>
          </cell>
          <cell r="C48">
            <v>40</v>
          </cell>
          <cell r="D48">
            <v>101.7</v>
          </cell>
          <cell r="E48">
            <v>57.3</v>
          </cell>
          <cell r="F48">
            <v>15.5</v>
          </cell>
          <cell r="G48">
            <v>87.4</v>
          </cell>
          <cell r="J48">
            <v>18.7</v>
          </cell>
          <cell r="K48">
            <v>8.1</v>
          </cell>
          <cell r="L48">
            <v>8</v>
          </cell>
          <cell r="M48">
            <v>65</v>
          </cell>
        </row>
        <row r="49">
          <cell r="A49">
            <v>198608</v>
          </cell>
          <cell r="B49">
            <v>107.3</v>
          </cell>
          <cell r="C49">
            <v>21.9</v>
          </cell>
          <cell r="D49">
            <v>24.3</v>
          </cell>
          <cell r="E49">
            <v>44.4</v>
          </cell>
          <cell r="F49">
            <v>9.4</v>
          </cell>
          <cell r="G49">
            <v>80.2</v>
          </cell>
          <cell r="J49">
            <v>16.899999999999999</v>
          </cell>
          <cell r="K49">
            <v>8.3000000000000007</v>
          </cell>
          <cell r="L49">
            <v>8</v>
          </cell>
          <cell r="M49">
            <v>65.099999999999994</v>
          </cell>
        </row>
        <row r="50">
          <cell r="A50">
            <v>198609</v>
          </cell>
          <cell r="B50">
            <v>44.5</v>
          </cell>
          <cell r="C50">
            <v>9.9</v>
          </cell>
          <cell r="D50">
            <v>31.6</v>
          </cell>
          <cell r="E50">
            <v>35.9</v>
          </cell>
          <cell r="F50">
            <v>5.9</v>
          </cell>
          <cell r="G50">
            <v>66.599999999999994</v>
          </cell>
          <cell r="J50">
            <v>20.2</v>
          </cell>
          <cell r="K50">
            <v>8.1999999999999993</v>
          </cell>
          <cell r="L50">
            <v>8.1</v>
          </cell>
          <cell r="M50">
            <v>65</v>
          </cell>
        </row>
        <row r="51">
          <cell r="A51">
            <v>198610</v>
          </cell>
          <cell r="B51">
            <v>17.899999999999999</v>
          </cell>
          <cell r="C51">
            <v>2.4</v>
          </cell>
          <cell r="D51">
            <v>61.9</v>
          </cell>
          <cell r="E51">
            <v>12.2</v>
          </cell>
          <cell r="F51">
            <v>0.7</v>
          </cell>
          <cell r="G51">
            <v>50.9</v>
          </cell>
          <cell r="J51">
            <v>20.5</v>
          </cell>
          <cell r="K51">
            <v>8</v>
          </cell>
          <cell r="L51">
            <v>8.1</v>
          </cell>
          <cell r="M51">
            <v>69</v>
          </cell>
        </row>
        <row r="52">
          <cell r="A52">
            <v>198611</v>
          </cell>
          <cell r="B52">
            <v>13.9</v>
          </cell>
          <cell r="C52">
            <v>0.9</v>
          </cell>
          <cell r="D52">
            <v>86.7</v>
          </cell>
          <cell r="E52">
            <v>0.3</v>
          </cell>
          <cell r="F52">
            <v>0.2</v>
          </cell>
          <cell r="G52">
            <v>43</v>
          </cell>
          <cell r="J52">
            <v>20.100000000000001</v>
          </cell>
          <cell r="K52">
            <v>7.4</v>
          </cell>
          <cell r="L52">
            <v>8.1999999999999993</v>
          </cell>
          <cell r="M52">
            <v>70.5</v>
          </cell>
        </row>
        <row r="53">
          <cell r="A53">
            <v>198612</v>
          </cell>
          <cell r="B53">
            <v>10.9</v>
          </cell>
          <cell r="C53">
            <v>3.4</v>
          </cell>
          <cell r="D53">
            <v>116.2</v>
          </cell>
          <cell r="E53">
            <v>0.9</v>
          </cell>
          <cell r="F53">
            <v>0.1</v>
          </cell>
          <cell r="G53">
            <v>33.5</v>
          </cell>
          <cell r="J53">
            <v>26.2</v>
          </cell>
          <cell r="K53">
            <v>7.3</v>
          </cell>
          <cell r="L53">
            <v>8.4</v>
          </cell>
          <cell r="M53">
            <v>69.2</v>
          </cell>
        </row>
        <row r="54">
          <cell r="A54">
            <v>198701</v>
          </cell>
          <cell r="B54">
            <v>34.5</v>
          </cell>
          <cell r="C54">
            <v>2.7</v>
          </cell>
          <cell r="D54">
            <v>78.5</v>
          </cell>
          <cell r="E54">
            <v>0</v>
          </cell>
          <cell r="F54">
            <v>0</v>
          </cell>
          <cell r="G54">
            <v>49.7</v>
          </cell>
          <cell r="J54">
            <v>23</v>
          </cell>
          <cell r="K54">
            <v>7.2</v>
          </cell>
          <cell r="L54">
            <v>8.6</v>
          </cell>
          <cell r="M54">
            <v>69.900000000000006</v>
          </cell>
        </row>
        <row r="55">
          <cell r="A55">
            <v>198702</v>
          </cell>
          <cell r="B55">
            <v>33.1</v>
          </cell>
          <cell r="C55">
            <v>4.2</v>
          </cell>
          <cell r="D55">
            <v>117.3</v>
          </cell>
          <cell r="E55">
            <v>0.7</v>
          </cell>
          <cell r="F55">
            <v>1.1000000000000001</v>
          </cell>
          <cell r="G55">
            <v>67.7</v>
          </cell>
          <cell r="J55">
            <v>22.9</v>
          </cell>
          <cell r="K55">
            <v>6.9</v>
          </cell>
          <cell r="L55">
            <v>8.1999999999999993</v>
          </cell>
          <cell r="M55">
            <v>68.8</v>
          </cell>
        </row>
        <row r="56">
          <cell r="A56">
            <v>198703</v>
          </cell>
          <cell r="B56">
            <v>28.7</v>
          </cell>
          <cell r="C56">
            <v>7.5</v>
          </cell>
          <cell r="D56">
            <v>153.1</v>
          </cell>
          <cell r="E56">
            <v>13.9</v>
          </cell>
          <cell r="F56">
            <v>6.9</v>
          </cell>
          <cell r="G56">
            <v>76</v>
          </cell>
          <cell r="J56">
            <v>23.5</v>
          </cell>
          <cell r="K56">
            <v>7.6</v>
          </cell>
          <cell r="L56">
            <v>8.4</v>
          </cell>
          <cell r="M56">
            <v>70</v>
          </cell>
        </row>
        <row r="57">
          <cell r="A57">
            <v>198704</v>
          </cell>
          <cell r="B57">
            <v>68.5</v>
          </cell>
          <cell r="C57">
            <v>22</v>
          </cell>
          <cell r="D57">
            <v>301.39999999999998</v>
          </cell>
          <cell r="E57">
            <v>28.3</v>
          </cell>
          <cell r="F57">
            <v>13.1</v>
          </cell>
          <cell r="G57">
            <v>54</v>
          </cell>
          <cell r="J57">
            <v>22.3</v>
          </cell>
          <cell r="K57">
            <v>8.6999999999999993</v>
          </cell>
          <cell r="L57">
            <v>7.5</v>
          </cell>
          <cell r="M57">
            <v>70.7</v>
          </cell>
        </row>
        <row r="58">
          <cell r="A58">
            <v>198705</v>
          </cell>
          <cell r="B58">
            <v>205.8</v>
          </cell>
          <cell r="C58">
            <v>42.6</v>
          </cell>
          <cell r="D58">
            <v>362.3</v>
          </cell>
          <cell r="E58">
            <v>43.6</v>
          </cell>
          <cell r="F58">
            <v>27.9</v>
          </cell>
          <cell r="G58">
            <v>49.6</v>
          </cell>
          <cell r="J58">
            <v>21.7</v>
          </cell>
          <cell r="K58">
            <v>9.6999999999999993</v>
          </cell>
          <cell r="L58">
            <v>7.5</v>
          </cell>
          <cell r="M58">
            <v>70.8</v>
          </cell>
        </row>
        <row r="59">
          <cell r="A59">
            <v>198706</v>
          </cell>
          <cell r="B59">
            <v>347.9</v>
          </cell>
          <cell r="C59">
            <v>64.7</v>
          </cell>
          <cell r="D59">
            <v>225.9</v>
          </cell>
          <cell r="E59">
            <v>37.5</v>
          </cell>
          <cell r="F59">
            <v>27.2</v>
          </cell>
          <cell r="G59">
            <v>63.6</v>
          </cell>
          <cell r="J59">
            <v>20.100000000000001</v>
          </cell>
          <cell r="K59">
            <v>10.1</v>
          </cell>
          <cell r="L59">
            <v>7.6</v>
          </cell>
          <cell r="M59">
            <v>71.7</v>
          </cell>
        </row>
        <row r="60">
          <cell r="A60">
            <v>198707</v>
          </cell>
          <cell r="B60">
            <v>226.1</v>
          </cell>
          <cell r="C60">
            <v>37.6</v>
          </cell>
          <cell r="D60">
            <v>65.5</v>
          </cell>
          <cell r="E60">
            <v>44.2</v>
          </cell>
          <cell r="F60">
            <v>13</v>
          </cell>
          <cell r="G60">
            <v>89.2</v>
          </cell>
          <cell r="J60">
            <v>21.2</v>
          </cell>
          <cell r="K60">
            <v>10.7</v>
          </cell>
          <cell r="L60">
            <v>7.8</v>
          </cell>
          <cell r="M60">
            <v>66.3</v>
          </cell>
        </row>
        <row r="61">
          <cell r="A61">
            <v>198708</v>
          </cell>
          <cell r="B61">
            <v>141.1</v>
          </cell>
          <cell r="C61">
            <v>22.1</v>
          </cell>
          <cell r="D61">
            <v>40.5</v>
          </cell>
          <cell r="E61">
            <v>24.9</v>
          </cell>
          <cell r="F61">
            <v>3.3</v>
          </cell>
          <cell r="G61">
            <v>78.599999999999994</v>
          </cell>
          <cell r="J61">
            <v>21.9</v>
          </cell>
          <cell r="K61">
            <v>10.5</v>
          </cell>
          <cell r="L61">
            <v>7.9</v>
          </cell>
          <cell r="M61">
            <v>66</v>
          </cell>
        </row>
        <row r="62">
          <cell r="A62">
            <v>198709</v>
          </cell>
          <cell r="B62">
            <v>35.1</v>
          </cell>
          <cell r="C62">
            <v>3.1</v>
          </cell>
          <cell r="D62">
            <v>62.4</v>
          </cell>
          <cell r="E62">
            <v>5.4</v>
          </cell>
          <cell r="F62">
            <v>5.4</v>
          </cell>
          <cell r="G62">
            <v>60</v>
          </cell>
          <cell r="J62">
            <v>24</v>
          </cell>
          <cell r="K62">
            <v>9.5</v>
          </cell>
          <cell r="L62">
            <v>8.1</v>
          </cell>
          <cell r="M62">
            <v>66.5</v>
          </cell>
        </row>
        <row r="63">
          <cell r="A63">
            <v>198710</v>
          </cell>
          <cell r="B63">
            <v>15.2</v>
          </cell>
          <cell r="C63">
            <v>1.4</v>
          </cell>
          <cell r="D63">
            <v>77.8</v>
          </cell>
          <cell r="E63">
            <v>1.1000000000000001</v>
          </cell>
          <cell r="F63">
            <v>0.4</v>
          </cell>
          <cell r="G63">
            <v>37.9</v>
          </cell>
          <cell r="J63">
            <v>24.9</v>
          </cell>
          <cell r="K63">
            <v>9.1999999999999993</v>
          </cell>
          <cell r="L63">
            <v>8.3000000000000007</v>
          </cell>
          <cell r="M63">
            <v>69.7</v>
          </cell>
        </row>
        <row r="64">
          <cell r="A64">
            <v>198711</v>
          </cell>
          <cell r="B64">
            <v>19.100000000000001</v>
          </cell>
          <cell r="C64">
            <v>1.1000000000000001</v>
          </cell>
          <cell r="D64">
            <v>92.8</v>
          </cell>
          <cell r="E64">
            <v>2.4</v>
          </cell>
          <cell r="F64">
            <v>0.1</v>
          </cell>
          <cell r="G64">
            <v>34.299999999999997</v>
          </cell>
          <cell r="J64">
            <v>25</v>
          </cell>
          <cell r="K64">
            <v>8.6</v>
          </cell>
          <cell r="L64">
            <v>8.5</v>
          </cell>
          <cell r="M64">
            <v>70.7</v>
          </cell>
        </row>
        <row r="65">
          <cell r="A65">
            <v>198712</v>
          </cell>
          <cell r="B65">
            <v>13.5</v>
          </cell>
          <cell r="C65">
            <v>1.5</v>
          </cell>
          <cell r="D65">
            <v>129.6</v>
          </cell>
          <cell r="E65">
            <v>0</v>
          </cell>
          <cell r="F65">
            <v>0.1</v>
          </cell>
          <cell r="G65">
            <v>38.299999999999997</v>
          </cell>
          <cell r="J65">
            <v>30.5</v>
          </cell>
          <cell r="K65">
            <v>8.6</v>
          </cell>
          <cell r="L65">
            <v>8.8000000000000007</v>
          </cell>
          <cell r="M65">
            <v>68.900000000000006</v>
          </cell>
        </row>
        <row r="66">
          <cell r="A66">
            <v>198801</v>
          </cell>
          <cell r="B66">
            <v>26.6</v>
          </cell>
          <cell r="C66">
            <v>2.4</v>
          </cell>
          <cell r="D66">
            <v>76.900000000000006</v>
          </cell>
          <cell r="E66">
            <v>1.1000000000000001</v>
          </cell>
          <cell r="F66">
            <v>0.5</v>
          </cell>
          <cell r="G66">
            <v>41.8</v>
          </cell>
          <cell r="J66">
            <v>26.4</v>
          </cell>
          <cell r="K66">
            <v>8.9</v>
          </cell>
          <cell r="L66">
            <v>9.5</v>
          </cell>
          <cell r="M66">
            <v>70</v>
          </cell>
        </row>
        <row r="67">
          <cell r="A67">
            <v>198802</v>
          </cell>
          <cell r="B67">
            <v>42.7</v>
          </cell>
          <cell r="C67">
            <v>6</v>
          </cell>
          <cell r="D67">
            <v>127.6</v>
          </cell>
          <cell r="E67">
            <v>4</v>
          </cell>
          <cell r="F67">
            <v>1</v>
          </cell>
          <cell r="G67">
            <v>76.5</v>
          </cell>
          <cell r="J67">
            <v>26.6</v>
          </cell>
          <cell r="K67">
            <v>8.1999999999999993</v>
          </cell>
          <cell r="L67">
            <v>9.6</v>
          </cell>
          <cell r="M67">
            <v>69</v>
          </cell>
        </row>
        <row r="68">
          <cell r="A68">
            <v>198803</v>
          </cell>
          <cell r="B68">
            <v>40.799999999999997</v>
          </cell>
          <cell r="C68">
            <v>8.1</v>
          </cell>
          <cell r="D68">
            <v>242.8</v>
          </cell>
          <cell r="E68">
            <v>17.600000000000001</v>
          </cell>
          <cell r="F68">
            <v>5.0999999999999996</v>
          </cell>
          <cell r="G68">
            <v>52.3</v>
          </cell>
          <cell r="J68">
            <v>24</v>
          </cell>
          <cell r="K68">
            <v>9.6</v>
          </cell>
          <cell r="L68">
            <v>9.6999999999999993</v>
          </cell>
          <cell r="M68">
            <v>70.400000000000006</v>
          </cell>
        </row>
        <row r="69">
          <cell r="A69">
            <v>198804</v>
          </cell>
          <cell r="B69">
            <v>72.099999999999994</v>
          </cell>
          <cell r="C69">
            <v>19.5</v>
          </cell>
          <cell r="D69">
            <v>302.39999999999998</v>
          </cell>
          <cell r="E69">
            <v>46</v>
          </cell>
          <cell r="F69">
            <v>20.399999999999999</v>
          </cell>
          <cell r="G69">
            <v>51.7</v>
          </cell>
          <cell r="J69">
            <v>25.9</v>
          </cell>
          <cell r="K69">
            <v>10.8</v>
          </cell>
          <cell r="L69">
            <v>10.1</v>
          </cell>
          <cell r="M69">
            <v>70.8</v>
          </cell>
        </row>
        <row r="70">
          <cell r="A70">
            <v>198805</v>
          </cell>
          <cell r="B70">
            <v>146.19999999999999</v>
          </cell>
          <cell r="C70">
            <v>74.5</v>
          </cell>
          <cell r="D70">
            <v>557.5</v>
          </cell>
          <cell r="E70">
            <v>49.8</v>
          </cell>
          <cell r="F70">
            <v>34.6</v>
          </cell>
          <cell r="G70">
            <v>47.5</v>
          </cell>
          <cell r="J70">
            <v>29.3</v>
          </cell>
          <cell r="K70">
            <v>11.1</v>
          </cell>
          <cell r="L70">
            <v>10.6</v>
          </cell>
          <cell r="M70">
            <v>70.900000000000006</v>
          </cell>
        </row>
        <row r="71">
          <cell r="A71">
            <v>198806</v>
          </cell>
          <cell r="B71">
            <v>250.6</v>
          </cell>
          <cell r="C71">
            <v>81.099999999999994</v>
          </cell>
          <cell r="D71">
            <v>315.2</v>
          </cell>
          <cell r="E71">
            <v>31.9</v>
          </cell>
          <cell r="F71">
            <v>15.2</v>
          </cell>
          <cell r="G71">
            <v>56.9</v>
          </cell>
          <cell r="J71">
            <v>28</v>
          </cell>
          <cell r="K71">
            <v>10.9</v>
          </cell>
          <cell r="L71">
            <v>9.9</v>
          </cell>
          <cell r="M71">
            <v>71</v>
          </cell>
        </row>
        <row r="72">
          <cell r="A72">
            <v>198807</v>
          </cell>
          <cell r="B72">
            <v>251.2</v>
          </cell>
          <cell r="C72">
            <v>40.200000000000003</v>
          </cell>
          <cell r="D72">
            <v>106.9</v>
          </cell>
          <cell r="E72">
            <v>31.9</v>
          </cell>
          <cell r="F72">
            <v>10.4</v>
          </cell>
          <cell r="G72">
            <v>45.2</v>
          </cell>
          <cell r="J72">
            <v>23.1</v>
          </cell>
          <cell r="K72">
            <v>11</v>
          </cell>
          <cell r="L72">
            <v>10.4</v>
          </cell>
          <cell r="M72">
            <v>71.5</v>
          </cell>
        </row>
        <row r="73">
          <cell r="A73">
            <v>198808</v>
          </cell>
          <cell r="B73">
            <v>176</v>
          </cell>
          <cell r="C73">
            <v>17.899999999999999</v>
          </cell>
          <cell r="D73">
            <v>47.1</v>
          </cell>
          <cell r="E73">
            <v>31.2</v>
          </cell>
          <cell r="F73">
            <v>9.1</v>
          </cell>
          <cell r="G73">
            <v>86.8</v>
          </cell>
          <cell r="J73">
            <v>20.100000000000001</v>
          </cell>
          <cell r="K73">
            <v>11.3</v>
          </cell>
          <cell r="L73">
            <v>10.4</v>
          </cell>
          <cell r="M73">
            <v>72.3</v>
          </cell>
        </row>
        <row r="74">
          <cell r="A74">
            <v>198809</v>
          </cell>
          <cell r="B74">
            <v>71.599999999999994</v>
          </cell>
          <cell r="C74">
            <v>9</v>
          </cell>
          <cell r="D74">
            <v>51.8</v>
          </cell>
          <cell r="E74">
            <v>52.1</v>
          </cell>
          <cell r="F74">
            <v>1.9</v>
          </cell>
          <cell r="G74">
            <v>61.6</v>
          </cell>
          <cell r="J74">
            <v>23.8</v>
          </cell>
          <cell r="K74">
            <v>9.3000000000000007</v>
          </cell>
          <cell r="L74">
            <v>10.5</v>
          </cell>
          <cell r="M74">
            <v>70.599999999999994</v>
          </cell>
        </row>
        <row r="75">
          <cell r="A75">
            <v>198810</v>
          </cell>
          <cell r="B75">
            <v>17.8</v>
          </cell>
          <cell r="C75">
            <v>2.4</v>
          </cell>
          <cell r="D75">
            <v>83.2</v>
          </cell>
          <cell r="E75">
            <v>13.1</v>
          </cell>
          <cell r="F75">
            <v>0.7</v>
          </cell>
          <cell r="G75">
            <v>45.4</v>
          </cell>
          <cell r="J75">
            <v>25.7</v>
          </cell>
          <cell r="K75">
            <v>8.9</v>
          </cell>
          <cell r="L75">
            <v>9.6</v>
          </cell>
          <cell r="M75">
            <v>71.5</v>
          </cell>
        </row>
        <row r="76">
          <cell r="A76">
            <v>198811</v>
          </cell>
          <cell r="B76">
            <v>21.1</v>
          </cell>
          <cell r="C76">
            <v>1.1000000000000001</v>
          </cell>
          <cell r="D76">
            <v>89.4</v>
          </cell>
          <cell r="E76">
            <v>1.4</v>
          </cell>
          <cell r="F76">
            <v>0.2</v>
          </cell>
          <cell r="G76">
            <v>37.299999999999997</v>
          </cell>
          <cell r="J76">
            <v>23.1</v>
          </cell>
          <cell r="K76">
            <v>7.8</v>
          </cell>
          <cell r="L76">
            <v>9.4</v>
          </cell>
          <cell r="M76">
            <v>71.8</v>
          </cell>
        </row>
        <row r="77">
          <cell r="A77">
            <v>198812</v>
          </cell>
          <cell r="B77">
            <v>12.5</v>
          </cell>
          <cell r="C77">
            <v>1.1000000000000001</v>
          </cell>
          <cell r="D77">
            <v>107.3</v>
          </cell>
          <cell r="E77">
            <v>2.2999999999999998</v>
          </cell>
          <cell r="F77">
            <v>0.3</v>
          </cell>
          <cell r="G77">
            <v>42.1</v>
          </cell>
          <cell r="J77">
            <v>20.7</v>
          </cell>
          <cell r="K77">
            <v>8.6999999999999993</v>
          </cell>
          <cell r="L77">
            <v>8.5</v>
          </cell>
          <cell r="M77">
            <v>69.7</v>
          </cell>
        </row>
        <row r="78">
          <cell r="A78">
            <v>198901</v>
          </cell>
          <cell r="B78">
            <v>31.7</v>
          </cell>
          <cell r="C78">
            <v>0.9</v>
          </cell>
          <cell r="D78">
            <v>86.9</v>
          </cell>
          <cell r="E78">
            <v>1.3</v>
          </cell>
          <cell r="F78">
            <v>0.2</v>
          </cell>
          <cell r="G78">
            <v>52.9</v>
          </cell>
          <cell r="J78">
            <v>14.8</v>
          </cell>
          <cell r="K78">
            <v>8.4</v>
          </cell>
          <cell r="L78">
            <v>7.9</v>
          </cell>
          <cell r="M78">
            <v>72.7</v>
          </cell>
        </row>
        <row r="79">
          <cell r="A79">
            <v>198902</v>
          </cell>
          <cell r="B79">
            <v>26.6</v>
          </cell>
          <cell r="C79">
            <v>2.1</v>
          </cell>
          <cell r="D79">
            <v>112.2</v>
          </cell>
          <cell r="E79">
            <v>4</v>
          </cell>
          <cell r="F79">
            <v>1.1000000000000001</v>
          </cell>
          <cell r="G79">
            <v>63.4</v>
          </cell>
          <cell r="J79">
            <v>13.9</v>
          </cell>
          <cell r="K79">
            <v>7.6</v>
          </cell>
          <cell r="L79">
            <v>7.1</v>
          </cell>
          <cell r="M79">
            <v>73.400000000000006</v>
          </cell>
        </row>
        <row r="80">
          <cell r="A80">
            <v>198903</v>
          </cell>
          <cell r="B80">
            <v>30.7</v>
          </cell>
          <cell r="C80">
            <v>4.7</v>
          </cell>
          <cell r="D80">
            <v>144.69999999999999</v>
          </cell>
          <cell r="E80">
            <v>14.7</v>
          </cell>
          <cell r="F80">
            <v>4.9000000000000004</v>
          </cell>
          <cell r="G80">
            <v>79.400000000000006</v>
          </cell>
          <cell r="J80">
            <v>13.8</v>
          </cell>
          <cell r="K80">
            <v>8.5</v>
          </cell>
          <cell r="L80">
            <v>7.8</v>
          </cell>
          <cell r="M80">
            <v>75.7</v>
          </cell>
        </row>
        <row r="81">
          <cell r="A81">
            <v>198904</v>
          </cell>
          <cell r="B81">
            <v>42.1</v>
          </cell>
          <cell r="C81">
            <v>11.5</v>
          </cell>
          <cell r="D81">
            <v>208.1</v>
          </cell>
          <cell r="E81">
            <v>58.4</v>
          </cell>
          <cell r="F81">
            <v>16.5</v>
          </cell>
          <cell r="G81">
            <v>39.4</v>
          </cell>
          <cell r="J81">
            <v>14.5</v>
          </cell>
          <cell r="K81">
            <v>8.8000000000000007</v>
          </cell>
          <cell r="L81">
            <v>8</v>
          </cell>
          <cell r="M81">
            <v>72.599999999999994</v>
          </cell>
        </row>
        <row r="82">
          <cell r="A82">
            <v>198905</v>
          </cell>
          <cell r="B82">
            <v>132.9</v>
          </cell>
          <cell r="C82">
            <v>59.7</v>
          </cell>
          <cell r="D82">
            <v>420.8</v>
          </cell>
          <cell r="E82">
            <v>49.3</v>
          </cell>
          <cell r="F82">
            <v>34.5</v>
          </cell>
          <cell r="G82">
            <v>31.4</v>
          </cell>
          <cell r="J82">
            <v>16</v>
          </cell>
          <cell r="K82">
            <v>10.1</v>
          </cell>
          <cell r="L82">
            <v>8.1</v>
          </cell>
          <cell r="M82">
            <v>70.7</v>
          </cell>
        </row>
        <row r="83">
          <cell r="A83">
            <v>198906</v>
          </cell>
          <cell r="B83">
            <v>166</v>
          </cell>
          <cell r="C83">
            <v>66.900000000000006</v>
          </cell>
          <cell r="D83">
            <v>281.10000000000002</v>
          </cell>
          <cell r="E83">
            <v>39.200000000000003</v>
          </cell>
          <cell r="F83">
            <v>25.9</v>
          </cell>
          <cell r="G83">
            <v>61.7</v>
          </cell>
          <cell r="J83">
            <v>16.100000000000001</v>
          </cell>
          <cell r="K83">
            <v>10.7</v>
          </cell>
          <cell r="L83">
            <v>7.9</v>
          </cell>
          <cell r="M83">
            <v>62.5</v>
          </cell>
        </row>
        <row r="84">
          <cell r="A84">
            <v>198907</v>
          </cell>
          <cell r="B84">
            <v>335.3</v>
          </cell>
          <cell r="C84">
            <v>50.2</v>
          </cell>
          <cell r="D84">
            <v>107.1</v>
          </cell>
          <cell r="E84">
            <v>40</v>
          </cell>
          <cell r="F84">
            <v>16.3</v>
          </cell>
          <cell r="G84">
            <v>111.6</v>
          </cell>
          <cell r="J84">
            <v>17.899999999999999</v>
          </cell>
          <cell r="K84">
            <v>11.1</v>
          </cell>
          <cell r="L84">
            <v>8</v>
          </cell>
          <cell r="M84">
            <v>63.4</v>
          </cell>
        </row>
        <row r="85">
          <cell r="A85">
            <v>198908</v>
          </cell>
          <cell r="B85">
            <v>196.6</v>
          </cell>
          <cell r="C85">
            <v>14.8</v>
          </cell>
          <cell r="D85">
            <v>32.1</v>
          </cell>
          <cell r="E85">
            <v>53.1</v>
          </cell>
          <cell r="F85">
            <v>4.0999999999999996</v>
          </cell>
          <cell r="G85">
            <v>109.2</v>
          </cell>
          <cell r="J85">
            <v>18.100000000000001</v>
          </cell>
          <cell r="K85">
            <v>10.8</v>
          </cell>
          <cell r="L85">
            <v>8.1</v>
          </cell>
          <cell r="M85">
            <v>62.9</v>
          </cell>
        </row>
        <row r="86">
          <cell r="A86">
            <v>198909</v>
          </cell>
          <cell r="B86">
            <v>51.2</v>
          </cell>
          <cell r="C86">
            <v>6.9</v>
          </cell>
          <cell r="D86">
            <v>58.5</v>
          </cell>
          <cell r="E86">
            <v>35.9</v>
          </cell>
          <cell r="F86">
            <v>1.8</v>
          </cell>
          <cell r="G86">
            <v>66</v>
          </cell>
          <cell r="J86">
            <v>18</v>
          </cell>
          <cell r="K86">
            <v>10.4</v>
          </cell>
          <cell r="L86">
            <v>8.1999999999999993</v>
          </cell>
          <cell r="M86">
            <v>62.1</v>
          </cell>
        </row>
        <row r="87">
          <cell r="A87">
            <v>198910</v>
          </cell>
          <cell r="B87">
            <v>28.2</v>
          </cell>
          <cell r="C87">
            <v>4.9000000000000004</v>
          </cell>
          <cell r="D87">
            <v>65</v>
          </cell>
          <cell r="E87">
            <v>25.5</v>
          </cell>
          <cell r="F87">
            <v>0.2</v>
          </cell>
          <cell r="G87">
            <v>72.099999999999994</v>
          </cell>
          <cell r="J87">
            <v>19</v>
          </cell>
          <cell r="K87">
            <v>9</v>
          </cell>
          <cell r="L87">
            <v>8.1</v>
          </cell>
          <cell r="M87">
            <v>62.9</v>
          </cell>
        </row>
        <row r="88">
          <cell r="A88">
            <v>198911</v>
          </cell>
          <cell r="B88">
            <v>31.1</v>
          </cell>
          <cell r="C88">
            <v>0.7</v>
          </cell>
          <cell r="D88">
            <v>84.5</v>
          </cell>
          <cell r="E88">
            <v>0</v>
          </cell>
          <cell r="F88">
            <v>0.2</v>
          </cell>
          <cell r="G88">
            <v>57.6</v>
          </cell>
          <cell r="J88">
            <v>18.7</v>
          </cell>
          <cell r="K88">
            <v>7.9</v>
          </cell>
          <cell r="L88">
            <v>8.3000000000000007</v>
          </cell>
          <cell r="M88">
            <v>62</v>
          </cell>
        </row>
        <row r="89">
          <cell r="A89">
            <v>198912</v>
          </cell>
          <cell r="B89">
            <v>19</v>
          </cell>
          <cell r="C89">
            <v>1.3</v>
          </cell>
          <cell r="D89">
            <v>89.5</v>
          </cell>
          <cell r="E89">
            <v>0.1</v>
          </cell>
          <cell r="F89">
            <v>0.1</v>
          </cell>
          <cell r="G89">
            <v>40.6</v>
          </cell>
          <cell r="J89">
            <v>24.6</v>
          </cell>
          <cell r="K89">
            <v>8.5</v>
          </cell>
          <cell r="L89">
            <v>8.3000000000000007</v>
          </cell>
          <cell r="M89">
            <v>61.4</v>
          </cell>
        </row>
        <row r="90">
          <cell r="A90">
            <v>199001</v>
          </cell>
          <cell r="B90">
            <v>30</v>
          </cell>
          <cell r="C90">
            <v>2.2999999999999998</v>
          </cell>
          <cell r="D90">
            <v>89.2</v>
          </cell>
          <cell r="E90">
            <v>1.4</v>
          </cell>
          <cell r="F90">
            <v>0.3</v>
          </cell>
          <cell r="G90">
            <v>51.2</v>
          </cell>
          <cell r="H90">
            <v>3.4</v>
          </cell>
          <cell r="I90">
            <v>7.1</v>
          </cell>
          <cell r="J90">
            <v>21.1</v>
          </cell>
          <cell r="K90">
            <v>8.4</v>
          </cell>
          <cell r="L90">
            <v>8</v>
          </cell>
          <cell r="M90">
            <v>70.400000000000006</v>
          </cell>
        </row>
        <row r="91">
          <cell r="A91">
            <v>199002</v>
          </cell>
          <cell r="B91">
            <v>32.700000000000003</v>
          </cell>
          <cell r="C91">
            <v>6</v>
          </cell>
          <cell r="D91">
            <v>104.4</v>
          </cell>
          <cell r="E91">
            <v>1.6</v>
          </cell>
          <cell r="F91">
            <v>2.2000000000000002</v>
          </cell>
          <cell r="G91">
            <v>56.8</v>
          </cell>
          <cell r="H91">
            <v>3.8</v>
          </cell>
          <cell r="I91">
            <v>4.5</v>
          </cell>
          <cell r="J91">
            <v>20.7</v>
          </cell>
          <cell r="K91">
            <v>8.6999999999999993</v>
          </cell>
          <cell r="L91">
            <v>7.7</v>
          </cell>
          <cell r="M91">
            <v>69.2</v>
          </cell>
        </row>
        <row r="92">
          <cell r="A92">
            <v>199003</v>
          </cell>
          <cell r="B92">
            <v>20.2</v>
          </cell>
          <cell r="C92">
            <v>6.7</v>
          </cell>
          <cell r="D92">
            <v>123.9</v>
          </cell>
          <cell r="E92">
            <v>5.0999999999999996</v>
          </cell>
          <cell r="F92">
            <v>5</v>
          </cell>
          <cell r="G92">
            <v>49.6</v>
          </cell>
          <cell r="H92">
            <v>4.5</v>
          </cell>
          <cell r="I92">
            <v>3.8</v>
          </cell>
          <cell r="J92">
            <v>23.2</v>
          </cell>
          <cell r="K92">
            <v>10.7</v>
          </cell>
          <cell r="L92">
            <v>6</v>
          </cell>
          <cell r="M92">
            <v>70.900000000000006</v>
          </cell>
        </row>
        <row r="93">
          <cell r="A93">
            <v>199004</v>
          </cell>
          <cell r="B93">
            <v>69.900000000000006</v>
          </cell>
          <cell r="C93">
            <v>10</v>
          </cell>
          <cell r="D93">
            <v>172.1</v>
          </cell>
          <cell r="E93">
            <v>38.6</v>
          </cell>
          <cell r="F93">
            <v>13.5</v>
          </cell>
          <cell r="G93">
            <v>32.200000000000003</v>
          </cell>
          <cell r="H93">
            <v>5.5</v>
          </cell>
          <cell r="I93">
            <v>3.6</v>
          </cell>
          <cell r="J93">
            <v>21.4</v>
          </cell>
          <cell r="K93">
            <v>10.4</v>
          </cell>
          <cell r="L93">
            <v>6.6</v>
          </cell>
          <cell r="M93">
            <v>72.3</v>
          </cell>
        </row>
        <row r="94">
          <cell r="A94">
            <v>199005</v>
          </cell>
          <cell r="B94">
            <v>110.2</v>
          </cell>
          <cell r="C94">
            <v>34.5</v>
          </cell>
          <cell r="D94">
            <v>181.8</v>
          </cell>
          <cell r="E94">
            <v>55</v>
          </cell>
          <cell r="F94">
            <v>23.2</v>
          </cell>
          <cell r="G94">
            <v>37.299999999999997</v>
          </cell>
          <cell r="H94">
            <v>7.3</v>
          </cell>
          <cell r="I94">
            <v>4.2</v>
          </cell>
          <cell r="J94">
            <v>23.2</v>
          </cell>
          <cell r="K94">
            <v>11.5</v>
          </cell>
          <cell r="L94">
            <v>7.3</v>
          </cell>
          <cell r="M94">
            <v>70.7</v>
          </cell>
        </row>
        <row r="95">
          <cell r="A95">
            <v>199006</v>
          </cell>
          <cell r="B95">
            <v>309.8</v>
          </cell>
          <cell r="C95">
            <v>40.6</v>
          </cell>
          <cell r="D95">
            <v>105.8</v>
          </cell>
          <cell r="E95">
            <v>33.6</v>
          </cell>
          <cell r="F95">
            <v>15.9</v>
          </cell>
          <cell r="G95">
            <v>31.5</v>
          </cell>
          <cell r="H95">
            <v>6.9</v>
          </cell>
          <cell r="I95">
            <v>3</v>
          </cell>
          <cell r="J95">
            <v>21.5</v>
          </cell>
          <cell r="K95">
            <v>12.3</v>
          </cell>
          <cell r="L95">
            <v>7.9</v>
          </cell>
          <cell r="M95">
            <v>66.3</v>
          </cell>
        </row>
        <row r="96">
          <cell r="A96">
            <v>199007</v>
          </cell>
          <cell r="B96">
            <v>225</v>
          </cell>
          <cell r="C96">
            <v>25</v>
          </cell>
          <cell r="D96">
            <v>40.4</v>
          </cell>
          <cell r="E96">
            <v>34.6</v>
          </cell>
          <cell r="F96">
            <v>14.3</v>
          </cell>
          <cell r="G96">
            <v>50.8</v>
          </cell>
          <cell r="H96">
            <v>2.9</v>
          </cell>
          <cell r="I96">
            <v>2.2999999999999998</v>
          </cell>
          <cell r="J96">
            <v>20.2</v>
          </cell>
          <cell r="K96">
            <v>11.7</v>
          </cell>
          <cell r="L96">
            <v>8.4</v>
          </cell>
          <cell r="M96">
            <v>62.6</v>
          </cell>
        </row>
        <row r="97">
          <cell r="A97">
            <v>199008</v>
          </cell>
          <cell r="B97">
            <v>80.8</v>
          </cell>
          <cell r="C97">
            <v>15</v>
          </cell>
          <cell r="D97">
            <v>34.6</v>
          </cell>
          <cell r="E97">
            <v>46.4</v>
          </cell>
          <cell r="F97">
            <v>3.7</v>
          </cell>
          <cell r="G97">
            <v>38.200000000000003</v>
          </cell>
          <cell r="H97">
            <v>6.8</v>
          </cell>
          <cell r="I97">
            <v>6.6</v>
          </cell>
          <cell r="J97">
            <v>19.600000000000001</v>
          </cell>
          <cell r="K97">
            <v>8.6</v>
          </cell>
          <cell r="L97">
            <v>8.3000000000000007</v>
          </cell>
          <cell r="M97">
            <v>59</v>
          </cell>
        </row>
        <row r="98">
          <cell r="A98">
            <v>199009</v>
          </cell>
          <cell r="B98">
            <v>27.8</v>
          </cell>
          <cell r="C98">
            <v>5</v>
          </cell>
          <cell r="D98">
            <v>41.9</v>
          </cell>
          <cell r="E98">
            <v>17.899999999999999</v>
          </cell>
          <cell r="F98">
            <v>1.8</v>
          </cell>
          <cell r="G98">
            <v>28.2</v>
          </cell>
          <cell r="H98">
            <v>6.5</v>
          </cell>
          <cell r="I98">
            <v>6.7</v>
          </cell>
          <cell r="J98">
            <v>19.100000000000001</v>
          </cell>
          <cell r="K98">
            <v>8.8000000000000007</v>
          </cell>
          <cell r="L98">
            <v>9</v>
          </cell>
          <cell r="M98">
            <v>58.3</v>
          </cell>
        </row>
        <row r="99">
          <cell r="A99">
            <v>199010</v>
          </cell>
          <cell r="B99">
            <v>22.2</v>
          </cell>
          <cell r="C99">
            <v>1.9</v>
          </cell>
          <cell r="D99">
            <v>61.9</v>
          </cell>
          <cell r="E99">
            <v>4.0999999999999996</v>
          </cell>
          <cell r="F99">
            <v>0.6</v>
          </cell>
          <cell r="G99">
            <v>38.6</v>
          </cell>
          <cell r="H99">
            <v>7.4</v>
          </cell>
          <cell r="I99">
            <v>7.2</v>
          </cell>
          <cell r="J99">
            <v>16.3</v>
          </cell>
          <cell r="K99">
            <v>9.1</v>
          </cell>
          <cell r="L99">
            <v>9.3000000000000007</v>
          </cell>
          <cell r="M99">
            <v>58.2</v>
          </cell>
        </row>
        <row r="100">
          <cell r="A100">
            <v>199011</v>
          </cell>
          <cell r="B100">
            <v>15.1</v>
          </cell>
          <cell r="C100">
            <v>0.9</v>
          </cell>
          <cell r="D100">
            <v>98.8</v>
          </cell>
          <cell r="E100">
            <v>0</v>
          </cell>
          <cell r="F100">
            <v>0.3</v>
          </cell>
          <cell r="G100">
            <v>32.200000000000003</v>
          </cell>
          <cell r="H100">
            <v>5</v>
          </cell>
          <cell r="I100">
            <v>11.2</v>
          </cell>
          <cell r="J100">
            <v>15.4</v>
          </cell>
          <cell r="K100">
            <v>9</v>
          </cell>
          <cell r="L100">
            <v>9.9</v>
          </cell>
          <cell r="M100">
            <v>59.4</v>
          </cell>
        </row>
        <row r="101">
          <cell r="A101">
            <v>199012</v>
          </cell>
          <cell r="B101">
            <v>22.4</v>
          </cell>
          <cell r="C101">
            <v>3.1</v>
          </cell>
          <cell r="D101">
            <v>99.2</v>
          </cell>
          <cell r="E101">
            <v>0.7</v>
          </cell>
          <cell r="F101">
            <v>0.3</v>
          </cell>
          <cell r="G101">
            <v>34.200000000000003</v>
          </cell>
          <cell r="H101">
            <v>5.6</v>
          </cell>
          <cell r="I101">
            <v>8.1999999999999993</v>
          </cell>
          <cell r="J101">
            <v>23.3</v>
          </cell>
          <cell r="K101">
            <v>7.9</v>
          </cell>
          <cell r="L101">
            <v>10.199999999999999</v>
          </cell>
          <cell r="M101">
            <v>59.6</v>
          </cell>
        </row>
        <row r="102">
          <cell r="A102">
            <v>199101</v>
          </cell>
          <cell r="B102">
            <v>34.799999999999997</v>
          </cell>
          <cell r="C102">
            <v>0.8</v>
          </cell>
          <cell r="D102">
            <v>71.5</v>
          </cell>
          <cell r="E102">
            <v>0.5</v>
          </cell>
          <cell r="F102">
            <v>0.1</v>
          </cell>
          <cell r="G102">
            <v>32.1</v>
          </cell>
          <cell r="H102">
            <v>8.5</v>
          </cell>
          <cell r="I102">
            <v>8.9</v>
          </cell>
          <cell r="J102">
            <v>21.8</v>
          </cell>
          <cell r="K102">
            <v>7.4</v>
          </cell>
          <cell r="L102">
            <v>10.1</v>
          </cell>
          <cell r="M102">
            <v>69</v>
          </cell>
        </row>
        <row r="103">
          <cell r="A103">
            <v>199102</v>
          </cell>
          <cell r="B103">
            <v>22.1</v>
          </cell>
          <cell r="C103">
            <v>2.5</v>
          </cell>
          <cell r="D103">
            <v>88.8</v>
          </cell>
          <cell r="E103">
            <v>3.8</v>
          </cell>
          <cell r="F103">
            <v>1</v>
          </cell>
          <cell r="G103">
            <v>37.5</v>
          </cell>
          <cell r="H103">
            <v>4.4000000000000004</v>
          </cell>
          <cell r="I103">
            <v>6</v>
          </cell>
          <cell r="J103">
            <v>21.4</v>
          </cell>
          <cell r="K103">
            <v>8.1</v>
          </cell>
          <cell r="L103">
            <v>9.4</v>
          </cell>
          <cell r="M103">
            <v>68.8</v>
          </cell>
        </row>
        <row r="104">
          <cell r="A104">
            <v>199103</v>
          </cell>
          <cell r="B104">
            <v>21.5</v>
          </cell>
          <cell r="C104">
            <v>4.2</v>
          </cell>
          <cell r="D104">
            <v>144.4</v>
          </cell>
          <cell r="E104">
            <v>5.6</v>
          </cell>
          <cell r="F104">
            <v>5</v>
          </cell>
          <cell r="G104">
            <v>42.4</v>
          </cell>
          <cell r="H104">
            <v>4.5999999999999996</v>
          </cell>
          <cell r="I104">
            <v>4.7</v>
          </cell>
          <cell r="J104">
            <v>21.9</v>
          </cell>
          <cell r="K104">
            <v>9</v>
          </cell>
          <cell r="L104">
            <v>10.1</v>
          </cell>
          <cell r="M104">
            <v>69.900000000000006</v>
          </cell>
        </row>
        <row r="105">
          <cell r="A105">
            <v>199104</v>
          </cell>
          <cell r="B105">
            <v>90.3</v>
          </cell>
          <cell r="C105">
            <v>16.7</v>
          </cell>
          <cell r="D105">
            <v>255.1</v>
          </cell>
          <cell r="E105">
            <v>26</v>
          </cell>
          <cell r="F105">
            <v>13.6</v>
          </cell>
          <cell r="G105">
            <v>31.8</v>
          </cell>
          <cell r="H105">
            <v>4.8</v>
          </cell>
          <cell r="I105">
            <v>5.6</v>
          </cell>
          <cell r="J105">
            <v>21.6</v>
          </cell>
          <cell r="K105">
            <v>9.8000000000000007</v>
          </cell>
          <cell r="L105">
            <v>10</v>
          </cell>
          <cell r="M105">
            <v>70.400000000000006</v>
          </cell>
        </row>
        <row r="106">
          <cell r="A106">
            <v>199105</v>
          </cell>
          <cell r="B106">
            <v>85</v>
          </cell>
          <cell r="C106">
            <v>66.400000000000006</v>
          </cell>
          <cell r="D106">
            <v>374.8</v>
          </cell>
          <cell r="E106">
            <v>48.2</v>
          </cell>
          <cell r="F106">
            <v>22.3</v>
          </cell>
          <cell r="G106">
            <v>32.6</v>
          </cell>
          <cell r="H106">
            <v>6</v>
          </cell>
          <cell r="I106">
            <v>4.5999999999999996</v>
          </cell>
          <cell r="J106">
            <v>23.9</v>
          </cell>
          <cell r="K106">
            <v>10.7</v>
          </cell>
          <cell r="L106">
            <v>10.1</v>
          </cell>
          <cell r="M106">
            <v>69.400000000000006</v>
          </cell>
        </row>
        <row r="107">
          <cell r="A107">
            <v>199106</v>
          </cell>
          <cell r="B107">
            <v>167.4</v>
          </cell>
          <cell r="C107">
            <v>72.5</v>
          </cell>
          <cell r="D107">
            <v>228.7</v>
          </cell>
          <cell r="E107">
            <v>30.2</v>
          </cell>
          <cell r="F107">
            <v>17.8</v>
          </cell>
          <cell r="G107">
            <v>37.799999999999997</v>
          </cell>
          <cell r="H107">
            <v>4.0999999999999996</v>
          </cell>
          <cell r="I107">
            <v>3.8</v>
          </cell>
          <cell r="J107">
            <v>22.8</v>
          </cell>
          <cell r="K107">
            <v>9.4</v>
          </cell>
          <cell r="L107">
            <v>9.6</v>
          </cell>
          <cell r="M107">
            <v>68.400000000000006</v>
          </cell>
        </row>
        <row r="108">
          <cell r="A108">
            <v>199107</v>
          </cell>
          <cell r="B108">
            <v>233.9</v>
          </cell>
          <cell r="C108">
            <v>37.1</v>
          </cell>
          <cell r="D108">
            <v>57.6</v>
          </cell>
          <cell r="E108">
            <v>25.8</v>
          </cell>
          <cell r="F108">
            <v>13.4</v>
          </cell>
          <cell r="G108">
            <v>52.2</v>
          </cell>
          <cell r="H108">
            <v>4.8</v>
          </cell>
          <cell r="I108">
            <v>4.2</v>
          </cell>
          <cell r="J108">
            <v>23.5</v>
          </cell>
          <cell r="K108">
            <v>9.9</v>
          </cell>
          <cell r="L108">
            <v>9.8000000000000007</v>
          </cell>
          <cell r="M108">
            <v>64.5</v>
          </cell>
        </row>
        <row r="109">
          <cell r="A109">
            <v>199108</v>
          </cell>
          <cell r="B109">
            <v>78.8</v>
          </cell>
          <cell r="C109">
            <v>15.5</v>
          </cell>
          <cell r="D109">
            <v>34.200000000000003</v>
          </cell>
          <cell r="E109">
            <v>29.3</v>
          </cell>
          <cell r="F109">
            <v>6.9</v>
          </cell>
          <cell r="G109">
            <v>35.799999999999997</v>
          </cell>
          <cell r="H109">
            <v>5.8</v>
          </cell>
          <cell r="I109">
            <v>6</v>
          </cell>
          <cell r="J109">
            <v>24.5</v>
          </cell>
          <cell r="K109">
            <v>9.8000000000000007</v>
          </cell>
          <cell r="L109">
            <v>9.6999999999999993</v>
          </cell>
          <cell r="M109">
            <v>63.1</v>
          </cell>
        </row>
        <row r="110">
          <cell r="A110">
            <v>199109</v>
          </cell>
          <cell r="B110">
            <v>22.4</v>
          </cell>
          <cell r="C110">
            <v>7</v>
          </cell>
          <cell r="D110">
            <v>37.9</v>
          </cell>
          <cell r="E110">
            <v>5.3</v>
          </cell>
          <cell r="F110">
            <v>2.5</v>
          </cell>
          <cell r="G110">
            <v>42.9</v>
          </cell>
          <cell r="H110">
            <v>5.5</v>
          </cell>
          <cell r="I110">
            <v>7.1</v>
          </cell>
          <cell r="J110">
            <v>25.6</v>
          </cell>
          <cell r="K110">
            <v>9</v>
          </cell>
          <cell r="L110">
            <v>9.6</v>
          </cell>
          <cell r="M110">
            <v>61.5</v>
          </cell>
        </row>
        <row r="111">
          <cell r="A111">
            <v>199110</v>
          </cell>
          <cell r="B111">
            <v>17.2</v>
          </cell>
          <cell r="C111">
            <v>0.5</v>
          </cell>
          <cell r="D111">
            <v>59.4</v>
          </cell>
          <cell r="E111">
            <v>0.5</v>
          </cell>
          <cell r="F111">
            <v>0</v>
          </cell>
          <cell r="G111">
            <v>36.5</v>
          </cell>
          <cell r="H111">
            <v>9.1999999999999993</v>
          </cell>
          <cell r="I111">
            <v>6.7</v>
          </cell>
          <cell r="J111">
            <v>25.9</v>
          </cell>
          <cell r="K111">
            <v>8.9</v>
          </cell>
          <cell r="L111">
            <v>9.5</v>
          </cell>
          <cell r="M111">
            <v>59</v>
          </cell>
        </row>
        <row r="112">
          <cell r="A112">
            <v>199111</v>
          </cell>
          <cell r="B112">
            <v>20.7</v>
          </cell>
          <cell r="C112">
            <v>1.6</v>
          </cell>
          <cell r="D112">
            <v>48.8</v>
          </cell>
          <cell r="E112">
            <v>0.6</v>
          </cell>
          <cell r="F112">
            <v>0</v>
          </cell>
          <cell r="G112">
            <v>32.200000000000003</v>
          </cell>
          <cell r="H112">
            <v>9.3000000000000007</v>
          </cell>
          <cell r="I112">
            <v>9.6999999999999993</v>
          </cell>
          <cell r="J112">
            <v>26.2</v>
          </cell>
          <cell r="K112">
            <v>8.8000000000000007</v>
          </cell>
          <cell r="L112">
            <v>9.5</v>
          </cell>
          <cell r="M112">
            <v>60.4</v>
          </cell>
        </row>
        <row r="113">
          <cell r="A113">
            <v>199112</v>
          </cell>
          <cell r="B113">
            <v>20.100000000000001</v>
          </cell>
          <cell r="C113">
            <v>1.1000000000000001</v>
          </cell>
          <cell r="D113">
            <v>52.4</v>
          </cell>
          <cell r="E113">
            <v>0.6</v>
          </cell>
          <cell r="F113">
            <v>0</v>
          </cell>
          <cell r="G113">
            <v>20.100000000000001</v>
          </cell>
          <cell r="H113">
            <v>10.1</v>
          </cell>
          <cell r="I113">
            <v>8.9</v>
          </cell>
          <cell r="J113">
            <v>32.700000000000003</v>
          </cell>
          <cell r="K113">
            <v>8.6</v>
          </cell>
          <cell r="L113">
            <v>9.6</v>
          </cell>
          <cell r="M113">
            <v>61.5</v>
          </cell>
        </row>
        <row r="114">
          <cell r="A114">
            <v>199201</v>
          </cell>
          <cell r="B114">
            <v>26.5</v>
          </cell>
          <cell r="C114">
            <v>2.7</v>
          </cell>
          <cell r="D114">
            <v>68.5</v>
          </cell>
          <cell r="E114">
            <v>0.4</v>
          </cell>
          <cell r="F114">
            <v>0.2</v>
          </cell>
          <cell r="G114">
            <v>28.7</v>
          </cell>
          <cell r="H114">
            <v>4.4000000000000004</v>
          </cell>
          <cell r="I114">
            <v>10.7</v>
          </cell>
          <cell r="J114">
            <v>28.2</v>
          </cell>
          <cell r="K114">
            <v>8.9</v>
          </cell>
          <cell r="L114">
            <v>8.9</v>
          </cell>
          <cell r="M114">
            <v>72.3</v>
          </cell>
        </row>
        <row r="115">
          <cell r="A115">
            <v>199202</v>
          </cell>
          <cell r="B115">
            <v>41.5</v>
          </cell>
          <cell r="C115">
            <v>2.4</v>
          </cell>
          <cell r="D115">
            <v>68.5</v>
          </cell>
          <cell r="E115">
            <v>0.6</v>
          </cell>
          <cell r="F115">
            <v>4.2</v>
          </cell>
          <cell r="G115">
            <v>21.5</v>
          </cell>
          <cell r="H115">
            <v>5</v>
          </cell>
          <cell r="I115">
            <v>5.4</v>
          </cell>
          <cell r="J115">
            <v>25.7</v>
          </cell>
          <cell r="K115">
            <v>8.6999999999999993</v>
          </cell>
          <cell r="L115">
            <v>8.6</v>
          </cell>
          <cell r="M115">
            <v>70.900000000000006</v>
          </cell>
        </row>
        <row r="116">
          <cell r="A116">
            <v>199203</v>
          </cell>
          <cell r="B116">
            <v>28.6</v>
          </cell>
          <cell r="C116">
            <v>4.8</v>
          </cell>
          <cell r="D116">
            <v>84.1</v>
          </cell>
          <cell r="E116">
            <v>10.9</v>
          </cell>
          <cell r="F116">
            <v>6.7</v>
          </cell>
          <cell r="G116">
            <v>22.2</v>
          </cell>
          <cell r="H116">
            <v>6.1</v>
          </cell>
          <cell r="I116">
            <v>3.7</v>
          </cell>
          <cell r="J116">
            <v>24.1</v>
          </cell>
          <cell r="K116">
            <v>8.6</v>
          </cell>
          <cell r="L116">
            <v>8.9</v>
          </cell>
          <cell r="M116">
            <v>70.400000000000006</v>
          </cell>
        </row>
        <row r="117">
          <cell r="A117">
            <v>199204</v>
          </cell>
          <cell r="B117">
            <v>73.400000000000006</v>
          </cell>
          <cell r="C117">
            <v>12</v>
          </cell>
          <cell r="D117">
            <v>143.69999999999999</v>
          </cell>
          <cell r="E117">
            <v>21.8</v>
          </cell>
          <cell r="F117">
            <v>18.899999999999999</v>
          </cell>
          <cell r="G117">
            <v>19.7</v>
          </cell>
          <cell r="H117">
            <v>6.2</v>
          </cell>
          <cell r="I117">
            <v>3.2</v>
          </cell>
          <cell r="J117">
            <v>24.4</v>
          </cell>
          <cell r="K117">
            <v>8.6</v>
          </cell>
          <cell r="L117">
            <v>8.8000000000000007</v>
          </cell>
          <cell r="M117">
            <v>68.599999999999994</v>
          </cell>
        </row>
        <row r="118">
          <cell r="A118">
            <v>199205</v>
          </cell>
          <cell r="B118">
            <v>103.1</v>
          </cell>
          <cell r="C118">
            <v>39.6</v>
          </cell>
          <cell r="D118">
            <v>233</v>
          </cell>
          <cell r="E118">
            <v>26.4</v>
          </cell>
          <cell r="F118">
            <v>22</v>
          </cell>
          <cell r="G118">
            <v>21.2</v>
          </cell>
          <cell r="H118">
            <v>6.4</v>
          </cell>
          <cell r="I118">
            <v>3.6</v>
          </cell>
          <cell r="J118">
            <v>26.9</v>
          </cell>
          <cell r="K118">
            <v>9.6999999999999993</v>
          </cell>
          <cell r="L118">
            <v>8.9</v>
          </cell>
          <cell r="M118">
            <v>64.400000000000006</v>
          </cell>
        </row>
        <row r="119">
          <cell r="A119">
            <v>199206</v>
          </cell>
          <cell r="B119">
            <v>181.3</v>
          </cell>
          <cell r="C119">
            <v>30</v>
          </cell>
          <cell r="D119">
            <v>123.5</v>
          </cell>
          <cell r="E119">
            <v>16.399999999999999</v>
          </cell>
          <cell r="F119">
            <v>17.5</v>
          </cell>
          <cell r="G119">
            <v>35.299999999999997</v>
          </cell>
          <cell r="H119">
            <v>6.5</v>
          </cell>
          <cell r="I119">
            <v>3.3</v>
          </cell>
          <cell r="J119">
            <v>28.5</v>
          </cell>
          <cell r="K119">
            <v>9.6</v>
          </cell>
          <cell r="L119">
            <v>8.6999999999999993</v>
          </cell>
          <cell r="M119">
            <v>60.1</v>
          </cell>
        </row>
        <row r="120">
          <cell r="A120">
            <v>199207</v>
          </cell>
          <cell r="B120">
            <v>215.2</v>
          </cell>
          <cell r="C120">
            <v>22.3</v>
          </cell>
          <cell r="D120">
            <v>37.200000000000003</v>
          </cell>
          <cell r="E120">
            <v>15.8</v>
          </cell>
          <cell r="F120">
            <v>10.4</v>
          </cell>
          <cell r="G120">
            <v>31.3</v>
          </cell>
          <cell r="H120">
            <v>4.7</v>
          </cell>
          <cell r="I120">
            <v>5.0999999999999996</v>
          </cell>
          <cell r="J120">
            <v>26.4</v>
          </cell>
          <cell r="K120">
            <v>10.3</v>
          </cell>
          <cell r="L120">
            <v>9</v>
          </cell>
          <cell r="M120">
            <v>59.5</v>
          </cell>
        </row>
        <row r="121">
          <cell r="A121">
            <v>199208</v>
          </cell>
          <cell r="B121">
            <v>61.4</v>
          </cell>
          <cell r="C121">
            <v>8.5</v>
          </cell>
          <cell r="D121">
            <v>21.9</v>
          </cell>
          <cell r="E121">
            <v>9</v>
          </cell>
          <cell r="F121">
            <v>4.0999999999999996</v>
          </cell>
          <cell r="G121">
            <v>32.200000000000003</v>
          </cell>
          <cell r="H121">
            <v>7.6</v>
          </cell>
          <cell r="I121">
            <v>6</v>
          </cell>
          <cell r="J121">
            <v>27.3</v>
          </cell>
          <cell r="K121">
            <v>9.8000000000000007</v>
          </cell>
          <cell r="L121">
            <v>9</v>
          </cell>
          <cell r="M121">
            <v>59.3</v>
          </cell>
        </row>
        <row r="122">
          <cell r="A122">
            <v>199209</v>
          </cell>
          <cell r="B122">
            <v>18.899999999999999</v>
          </cell>
          <cell r="C122">
            <v>2.2999999999999998</v>
          </cell>
          <cell r="D122">
            <v>50.1</v>
          </cell>
          <cell r="E122">
            <v>5.2</v>
          </cell>
          <cell r="F122">
            <v>1.6</v>
          </cell>
          <cell r="G122">
            <v>34.299999999999997</v>
          </cell>
          <cell r="H122">
            <v>7</v>
          </cell>
          <cell r="I122">
            <v>7.6</v>
          </cell>
          <cell r="J122">
            <v>25.8</v>
          </cell>
          <cell r="K122">
            <v>9.6</v>
          </cell>
          <cell r="L122">
            <v>8.9</v>
          </cell>
          <cell r="M122">
            <v>59.8</v>
          </cell>
        </row>
        <row r="123">
          <cell r="A123">
            <v>199210</v>
          </cell>
          <cell r="B123">
            <v>47.7</v>
          </cell>
          <cell r="C123">
            <v>1.4</v>
          </cell>
          <cell r="D123">
            <v>53.9</v>
          </cell>
          <cell r="E123">
            <v>0.7</v>
          </cell>
          <cell r="F123">
            <v>0.9</v>
          </cell>
          <cell r="G123">
            <v>29</v>
          </cell>
          <cell r="H123">
            <v>8.8000000000000007</v>
          </cell>
          <cell r="I123">
            <v>8</v>
          </cell>
          <cell r="J123">
            <v>26.8</v>
          </cell>
          <cell r="K123">
            <v>9.4</v>
          </cell>
          <cell r="L123">
            <v>9</v>
          </cell>
          <cell r="M123">
            <v>60.6</v>
          </cell>
        </row>
        <row r="124">
          <cell r="A124">
            <v>199211</v>
          </cell>
          <cell r="B124">
            <v>13.2</v>
          </cell>
          <cell r="C124">
            <v>1.3</v>
          </cell>
          <cell r="D124">
            <v>49.6</v>
          </cell>
          <cell r="E124">
            <v>0.7</v>
          </cell>
          <cell r="F124">
            <v>0</v>
          </cell>
          <cell r="G124">
            <v>51.2</v>
          </cell>
          <cell r="H124">
            <v>7.5</v>
          </cell>
          <cell r="I124">
            <v>11.5</v>
          </cell>
          <cell r="J124">
            <v>27.1</v>
          </cell>
          <cell r="K124">
            <v>8.5</v>
          </cell>
          <cell r="L124">
            <v>9</v>
          </cell>
          <cell r="M124">
            <v>60.5</v>
          </cell>
        </row>
        <row r="125">
          <cell r="A125">
            <v>199212</v>
          </cell>
          <cell r="B125">
            <v>18.600000000000001</v>
          </cell>
          <cell r="C125">
            <v>0.6</v>
          </cell>
          <cell r="D125">
            <v>69.099999999999994</v>
          </cell>
          <cell r="E125">
            <v>0.1</v>
          </cell>
          <cell r="F125">
            <v>0</v>
          </cell>
          <cell r="G125">
            <v>65.400000000000006</v>
          </cell>
          <cell r="H125">
            <v>9.4</v>
          </cell>
          <cell r="I125">
            <v>9.1999999999999993</v>
          </cell>
          <cell r="J125">
            <v>29</v>
          </cell>
          <cell r="K125">
            <v>9</v>
          </cell>
          <cell r="L125">
            <v>9</v>
          </cell>
          <cell r="M125">
            <v>62</v>
          </cell>
        </row>
        <row r="126">
          <cell r="A126">
            <v>199301</v>
          </cell>
          <cell r="B126">
            <v>56.8</v>
          </cell>
          <cell r="C126">
            <v>1</v>
          </cell>
          <cell r="D126">
            <v>59.4</v>
          </cell>
          <cell r="E126">
            <v>0.2</v>
          </cell>
          <cell r="F126">
            <v>1</v>
          </cell>
          <cell r="G126">
            <v>19.3</v>
          </cell>
          <cell r="H126">
            <v>6.2</v>
          </cell>
          <cell r="I126">
            <v>9.3000000000000007</v>
          </cell>
          <cell r="J126">
            <v>23</v>
          </cell>
          <cell r="K126">
            <v>8.6999999999999993</v>
          </cell>
          <cell r="L126">
            <v>9</v>
          </cell>
          <cell r="M126">
            <v>68.400000000000006</v>
          </cell>
        </row>
        <row r="127">
          <cell r="A127">
            <v>199302</v>
          </cell>
          <cell r="B127">
            <v>49.9</v>
          </cell>
          <cell r="C127">
            <v>2.9</v>
          </cell>
          <cell r="D127">
            <v>79.7</v>
          </cell>
          <cell r="E127">
            <v>0.5</v>
          </cell>
          <cell r="F127">
            <v>3.7</v>
          </cell>
          <cell r="G127">
            <v>29.7</v>
          </cell>
          <cell r="H127">
            <v>7.4</v>
          </cell>
          <cell r="I127">
            <v>5.8</v>
          </cell>
          <cell r="J127">
            <v>25.2</v>
          </cell>
          <cell r="K127">
            <v>8.4</v>
          </cell>
          <cell r="L127">
            <v>8.5</v>
          </cell>
          <cell r="M127">
            <v>68.3</v>
          </cell>
        </row>
        <row r="128">
          <cell r="A128">
            <v>199303</v>
          </cell>
          <cell r="B128">
            <v>19.2</v>
          </cell>
          <cell r="C128">
            <v>7.5</v>
          </cell>
          <cell r="D128">
            <v>105.1</v>
          </cell>
          <cell r="E128">
            <v>8.3000000000000007</v>
          </cell>
          <cell r="F128">
            <v>5.4</v>
          </cell>
          <cell r="G128">
            <v>22.4</v>
          </cell>
          <cell r="H128">
            <v>8.1</v>
          </cell>
          <cell r="I128">
            <v>4.9000000000000004</v>
          </cell>
          <cell r="J128">
            <v>21.9</v>
          </cell>
          <cell r="K128">
            <v>9.3000000000000007</v>
          </cell>
          <cell r="L128">
            <v>8.8000000000000007</v>
          </cell>
          <cell r="M128">
            <v>69.900000000000006</v>
          </cell>
        </row>
        <row r="129">
          <cell r="A129">
            <v>199304</v>
          </cell>
          <cell r="B129">
            <v>83.2</v>
          </cell>
          <cell r="C129">
            <v>12.1</v>
          </cell>
          <cell r="D129">
            <v>220.3</v>
          </cell>
          <cell r="E129">
            <v>17.3</v>
          </cell>
          <cell r="F129">
            <v>13.9</v>
          </cell>
          <cell r="G129">
            <v>22.1</v>
          </cell>
          <cell r="H129">
            <v>8.8000000000000007</v>
          </cell>
          <cell r="I129">
            <v>4.5</v>
          </cell>
          <cell r="J129">
            <v>21.2</v>
          </cell>
          <cell r="K129">
            <v>9</v>
          </cell>
          <cell r="L129">
            <v>8.9</v>
          </cell>
          <cell r="M129">
            <v>70</v>
          </cell>
        </row>
        <row r="130">
          <cell r="A130">
            <v>199305</v>
          </cell>
          <cell r="B130">
            <v>99.9</v>
          </cell>
          <cell r="C130">
            <v>51.3</v>
          </cell>
          <cell r="D130">
            <v>369.8</v>
          </cell>
          <cell r="E130">
            <v>18.3</v>
          </cell>
          <cell r="F130">
            <v>18.600000000000001</v>
          </cell>
          <cell r="G130">
            <v>20.399999999999999</v>
          </cell>
          <cell r="H130">
            <v>10</v>
          </cell>
          <cell r="I130">
            <v>5.5</v>
          </cell>
          <cell r="J130">
            <v>23.6</v>
          </cell>
          <cell r="K130">
            <v>8.9</v>
          </cell>
          <cell r="L130">
            <v>8.9</v>
          </cell>
          <cell r="M130">
            <v>68.599999999999994</v>
          </cell>
        </row>
        <row r="131">
          <cell r="A131">
            <v>199306</v>
          </cell>
          <cell r="B131">
            <v>108.9</v>
          </cell>
          <cell r="C131">
            <v>54</v>
          </cell>
          <cell r="D131">
            <v>218</v>
          </cell>
          <cell r="E131">
            <v>10.4</v>
          </cell>
          <cell r="F131">
            <v>22.4</v>
          </cell>
          <cell r="G131">
            <v>48.5</v>
          </cell>
          <cell r="H131">
            <v>9.1999999999999993</v>
          </cell>
          <cell r="I131">
            <v>3.8</v>
          </cell>
          <cell r="J131">
            <v>25.3</v>
          </cell>
          <cell r="K131">
            <v>9.1</v>
          </cell>
          <cell r="L131">
            <v>8.9</v>
          </cell>
          <cell r="M131">
            <v>65.900000000000006</v>
          </cell>
        </row>
        <row r="132">
          <cell r="A132">
            <v>199307</v>
          </cell>
          <cell r="B132">
            <v>207.9</v>
          </cell>
          <cell r="C132">
            <v>28.7</v>
          </cell>
          <cell r="D132">
            <v>130.1</v>
          </cell>
          <cell r="E132">
            <v>10</v>
          </cell>
          <cell r="F132">
            <v>14.3</v>
          </cell>
          <cell r="G132">
            <v>53.4</v>
          </cell>
          <cell r="H132">
            <v>6.2</v>
          </cell>
          <cell r="I132">
            <v>2.8</v>
          </cell>
          <cell r="J132">
            <v>25.9</v>
          </cell>
          <cell r="K132">
            <v>9.6999999999999993</v>
          </cell>
          <cell r="L132">
            <v>9</v>
          </cell>
          <cell r="M132">
            <v>65</v>
          </cell>
        </row>
        <row r="133">
          <cell r="A133">
            <v>199308</v>
          </cell>
          <cell r="B133">
            <v>120.1</v>
          </cell>
          <cell r="C133">
            <v>16.5</v>
          </cell>
          <cell r="D133">
            <v>51.4</v>
          </cell>
          <cell r="E133">
            <v>25.1</v>
          </cell>
          <cell r="F133">
            <v>3.3</v>
          </cell>
          <cell r="G133">
            <v>87.9</v>
          </cell>
          <cell r="H133">
            <v>10.1</v>
          </cell>
          <cell r="I133">
            <v>7.6</v>
          </cell>
          <cell r="J133">
            <v>27.6</v>
          </cell>
          <cell r="K133">
            <v>9</v>
          </cell>
          <cell r="L133">
            <v>9</v>
          </cell>
          <cell r="M133">
            <v>62.2</v>
          </cell>
        </row>
        <row r="134">
          <cell r="A134">
            <v>199309</v>
          </cell>
          <cell r="B134">
            <v>74.099999999999994</v>
          </cell>
          <cell r="C134">
            <v>5.9</v>
          </cell>
          <cell r="D134">
            <v>58</v>
          </cell>
          <cell r="E134">
            <v>2.5</v>
          </cell>
          <cell r="F134">
            <v>1</v>
          </cell>
          <cell r="G134">
            <v>82.6</v>
          </cell>
          <cell r="H134">
            <v>10.1</v>
          </cell>
          <cell r="I134">
            <v>8.3000000000000007</v>
          </cell>
          <cell r="J134">
            <v>26.2</v>
          </cell>
          <cell r="K134">
            <v>9.1</v>
          </cell>
          <cell r="L134">
            <v>9</v>
          </cell>
          <cell r="M134">
            <v>63.7</v>
          </cell>
        </row>
        <row r="135">
          <cell r="A135">
            <v>199310</v>
          </cell>
          <cell r="B135">
            <v>55.9</v>
          </cell>
          <cell r="C135">
            <v>2.6</v>
          </cell>
          <cell r="D135">
            <v>53.8</v>
          </cell>
          <cell r="E135">
            <v>2</v>
          </cell>
          <cell r="F135">
            <v>1</v>
          </cell>
          <cell r="G135">
            <v>90.4</v>
          </cell>
          <cell r="H135">
            <v>13.1</v>
          </cell>
          <cell r="I135">
            <v>9.6999999999999993</v>
          </cell>
          <cell r="J135">
            <v>26</v>
          </cell>
          <cell r="K135">
            <v>8.4</v>
          </cell>
          <cell r="L135">
            <v>9</v>
          </cell>
          <cell r="M135">
            <v>65.2</v>
          </cell>
        </row>
        <row r="136">
          <cell r="A136">
            <v>199311</v>
          </cell>
          <cell r="B136">
            <v>33.5</v>
          </cell>
          <cell r="C136">
            <v>2.5</v>
          </cell>
          <cell r="D136">
            <v>63.1</v>
          </cell>
          <cell r="E136">
            <v>2.7</v>
          </cell>
          <cell r="F136">
            <v>0.8</v>
          </cell>
          <cell r="G136">
            <v>70.7</v>
          </cell>
          <cell r="H136">
            <v>10.199999999999999</v>
          </cell>
          <cell r="I136">
            <v>17</v>
          </cell>
          <cell r="J136">
            <v>26.8</v>
          </cell>
          <cell r="K136">
            <v>8.3000000000000007</v>
          </cell>
          <cell r="L136">
            <v>9</v>
          </cell>
          <cell r="M136">
            <v>66.599999999999994</v>
          </cell>
        </row>
        <row r="137">
          <cell r="A137">
            <v>199312</v>
          </cell>
          <cell r="B137">
            <v>58.2</v>
          </cell>
          <cell r="C137">
            <v>1.3</v>
          </cell>
          <cell r="D137">
            <v>84</v>
          </cell>
          <cell r="E137">
            <v>0.5</v>
          </cell>
          <cell r="F137">
            <v>0.2</v>
          </cell>
          <cell r="G137">
            <v>38.700000000000003</v>
          </cell>
          <cell r="H137">
            <v>13.4</v>
          </cell>
          <cell r="I137">
            <v>13.7</v>
          </cell>
          <cell r="J137">
            <v>30</v>
          </cell>
          <cell r="K137">
            <v>8.6999999999999993</v>
          </cell>
          <cell r="L137">
            <v>9</v>
          </cell>
          <cell r="M137">
            <v>68.900000000000006</v>
          </cell>
        </row>
        <row r="138">
          <cell r="A138">
            <v>199401</v>
          </cell>
          <cell r="B138">
            <v>78.197582697201057</v>
          </cell>
          <cell r="C138">
            <v>14.563728891973165</v>
          </cell>
          <cell r="D138">
            <v>111.08461716400643</v>
          </cell>
          <cell r="E138">
            <v>14.272484385843157</v>
          </cell>
          <cell r="F138">
            <v>7.0812861438815622</v>
          </cell>
          <cell r="G138">
            <v>45.312664816099982</v>
          </cell>
          <cell r="H138" t="str">
            <v>-</v>
          </cell>
          <cell r="I138" t="str">
            <v>-</v>
          </cell>
          <cell r="J138">
            <v>26.296275734443647</v>
          </cell>
          <cell r="K138">
            <v>9.3794124450612966</v>
          </cell>
          <cell r="L138">
            <v>9.9781286143881598</v>
          </cell>
          <cell r="M138">
            <v>66.2504395095999</v>
          </cell>
        </row>
        <row r="139">
          <cell r="A139">
            <v>199402</v>
          </cell>
          <cell r="B139">
            <v>78.176208912287692</v>
          </cell>
          <cell r="C139">
            <v>14.527993213429131</v>
          </cell>
          <cell r="D139">
            <v>110.86478001040069</v>
          </cell>
          <cell r="E139">
            <v>14.221899735459388</v>
          </cell>
          <cell r="F139">
            <v>7.0743859127346456</v>
          </cell>
          <cell r="G139">
            <v>45.292827923382418</v>
          </cell>
          <cell r="H139" t="str">
            <v>-</v>
          </cell>
          <cell r="I139" t="str">
            <v>-</v>
          </cell>
          <cell r="J139">
            <v>26.377126542936079</v>
          </cell>
          <cell r="K139">
            <v>9.3854710509792838</v>
          </cell>
          <cell r="L139">
            <v>10.008945768306962</v>
          </cell>
          <cell r="M139">
            <v>66.24686899413706</v>
          </cell>
        </row>
        <row r="140">
          <cell r="A140">
            <v>199403</v>
          </cell>
          <cell r="B140">
            <v>78.154835127374341</v>
          </cell>
          <cell r="C140">
            <v>14.492257534885095</v>
          </cell>
          <cell r="D140">
            <v>110.64494285679496</v>
          </cell>
          <cell r="E140">
            <v>14.171315085075623</v>
          </cell>
          <cell r="F140">
            <v>7.0674856815877289</v>
          </cell>
          <cell r="G140">
            <v>45.272991030664848</v>
          </cell>
          <cell r="H140" t="str">
            <v>-</v>
          </cell>
          <cell r="I140" t="str">
            <v>-</v>
          </cell>
          <cell r="J140">
            <v>26.457977351428511</v>
          </cell>
          <cell r="K140">
            <v>9.391529656897271</v>
          </cell>
          <cell r="L140">
            <v>10.039762922225762</v>
          </cell>
          <cell r="M140">
            <v>66.24329847867422</v>
          </cell>
        </row>
        <row r="141">
          <cell r="A141">
            <v>199404</v>
          </cell>
          <cell r="B141">
            <v>111.3</v>
          </cell>
          <cell r="C141">
            <v>12.9</v>
          </cell>
          <cell r="D141">
            <v>313.60000000000002</v>
          </cell>
          <cell r="E141">
            <v>26.6</v>
          </cell>
          <cell r="F141">
            <v>15.8</v>
          </cell>
          <cell r="G141">
            <v>29.1</v>
          </cell>
          <cell r="H141">
            <v>9.9</v>
          </cell>
          <cell r="I141">
            <v>5.6</v>
          </cell>
          <cell r="J141">
            <v>26.4</v>
          </cell>
          <cell r="K141">
            <v>8.6</v>
          </cell>
          <cell r="L141">
            <v>9.1</v>
          </cell>
          <cell r="M141">
            <v>71.2</v>
          </cell>
        </row>
        <row r="142">
          <cell r="A142">
            <v>199405</v>
          </cell>
          <cell r="B142">
            <v>174.7</v>
          </cell>
          <cell r="C142">
            <v>61.3</v>
          </cell>
          <cell r="D142">
            <v>462.4</v>
          </cell>
          <cell r="E142">
            <v>50.1</v>
          </cell>
          <cell r="F142">
            <v>21</v>
          </cell>
          <cell r="G142">
            <v>50.6</v>
          </cell>
          <cell r="H142">
            <v>10.3</v>
          </cell>
          <cell r="I142">
            <v>6.3</v>
          </cell>
          <cell r="J142">
            <v>28.3</v>
          </cell>
          <cell r="K142">
            <v>8.8000000000000007</v>
          </cell>
          <cell r="L142">
            <v>9.3000000000000007</v>
          </cell>
          <cell r="M142">
            <v>71.099999999999994</v>
          </cell>
        </row>
        <row r="143">
          <cell r="A143">
            <v>199406</v>
          </cell>
          <cell r="B143">
            <v>479.5</v>
          </cell>
          <cell r="C143">
            <v>54.3</v>
          </cell>
          <cell r="D143">
            <v>204.1</v>
          </cell>
          <cell r="E143">
            <v>17.7</v>
          </cell>
          <cell r="F143">
            <v>22.5</v>
          </cell>
          <cell r="G143">
            <v>61.5</v>
          </cell>
          <cell r="H143">
            <v>9.6999999999999993</v>
          </cell>
          <cell r="I143">
            <v>4.5</v>
          </cell>
          <cell r="J143">
            <v>27.1</v>
          </cell>
          <cell r="K143">
            <v>8.4</v>
          </cell>
          <cell r="L143">
            <v>9.3000000000000007</v>
          </cell>
          <cell r="M143">
            <v>68.3</v>
          </cell>
        </row>
        <row r="144">
          <cell r="A144">
            <v>199407</v>
          </cell>
          <cell r="B144">
            <v>255.7</v>
          </cell>
          <cell r="C144">
            <v>19.899999999999999</v>
          </cell>
          <cell r="D144">
            <v>83.2</v>
          </cell>
          <cell r="E144">
            <v>11.1</v>
          </cell>
          <cell r="F144">
            <v>18</v>
          </cell>
          <cell r="G144">
            <v>39.1</v>
          </cell>
          <cell r="H144">
            <v>9.1999999999999993</v>
          </cell>
          <cell r="I144">
            <v>4.5</v>
          </cell>
          <cell r="J144">
            <v>28</v>
          </cell>
          <cell r="K144">
            <v>8.8000000000000007</v>
          </cell>
          <cell r="L144">
            <v>9.5</v>
          </cell>
          <cell r="M144">
            <v>66.5</v>
          </cell>
        </row>
        <row r="145">
          <cell r="A145">
            <v>199408</v>
          </cell>
          <cell r="B145">
            <v>87</v>
          </cell>
          <cell r="C145">
            <v>15.1</v>
          </cell>
          <cell r="D145">
            <v>53.4</v>
          </cell>
          <cell r="E145">
            <v>20.6</v>
          </cell>
          <cell r="F145">
            <v>7.6</v>
          </cell>
          <cell r="G145">
            <v>57.8</v>
          </cell>
          <cell r="H145">
            <v>9.5</v>
          </cell>
          <cell r="I145">
            <v>7.2</v>
          </cell>
          <cell r="J145">
            <v>27.3</v>
          </cell>
          <cell r="K145">
            <v>8.8000000000000007</v>
          </cell>
          <cell r="L145">
            <v>9.6999999999999993</v>
          </cell>
          <cell r="M145">
            <v>66</v>
          </cell>
        </row>
        <row r="146">
          <cell r="A146">
            <v>199409</v>
          </cell>
          <cell r="B146">
            <v>40.1</v>
          </cell>
          <cell r="C146">
            <v>7.9</v>
          </cell>
          <cell r="D146">
            <v>61</v>
          </cell>
          <cell r="E146">
            <v>9.8000000000000007</v>
          </cell>
          <cell r="F146">
            <v>1.9</v>
          </cell>
          <cell r="G146">
            <v>55</v>
          </cell>
          <cell r="H146">
            <v>10.1</v>
          </cell>
          <cell r="I146">
            <v>7.4</v>
          </cell>
          <cell r="J146">
            <v>29.6</v>
          </cell>
          <cell r="K146">
            <v>8.8000000000000007</v>
          </cell>
          <cell r="L146">
            <v>9.9</v>
          </cell>
          <cell r="M146">
            <v>66.2</v>
          </cell>
        </row>
        <row r="147">
          <cell r="A147">
            <v>199410</v>
          </cell>
          <cell r="B147">
            <v>51.1</v>
          </cell>
          <cell r="C147">
            <v>0.8</v>
          </cell>
          <cell r="D147">
            <v>91</v>
          </cell>
          <cell r="E147">
            <v>6.7</v>
          </cell>
          <cell r="F147">
            <v>0</v>
          </cell>
          <cell r="G147">
            <v>48.2</v>
          </cell>
          <cell r="H147">
            <v>9.6</v>
          </cell>
          <cell r="I147">
            <v>10.199999999999999</v>
          </cell>
          <cell r="J147">
            <v>31.6</v>
          </cell>
          <cell r="K147">
            <v>8.3000000000000007</v>
          </cell>
          <cell r="L147">
            <v>10.3</v>
          </cell>
          <cell r="M147">
            <v>67.400000000000006</v>
          </cell>
        </row>
        <row r="148">
          <cell r="A148">
            <v>199411</v>
          </cell>
          <cell r="B148">
            <v>28</v>
          </cell>
          <cell r="C148">
            <v>1.3</v>
          </cell>
          <cell r="D148">
            <v>103.8</v>
          </cell>
          <cell r="E148">
            <v>1.5</v>
          </cell>
          <cell r="F148">
            <v>0</v>
          </cell>
          <cell r="G148">
            <v>60.3</v>
          </cell>
          <cell r="H148">
            <v>9.4</v>
          </cell>
          <cell r="I148">
            <v>13</v>
          </cell>
          <cell r="J148">
            <v>31.9</v>
          </cell>
          <cell r="K148">
            <v>8.1999999999999993</v>
          </cell>
          <cell r="L148">
            <v>10.8</v>
          </cell>
          <cell r="M148">
            <v>68.400000000000006</v>
          </cell>
        </row>
        <row r="149">
          <cell r="A149">
            <v>199412</v>
          </cell>
          <cell r="B149">
            <v>27</v>
          </cell>
          <cell r="C149">
            <v>1.7</v>
          </cell>
          <cell r="D149">
            <v>93.9</v>
          </cell>
          <cell r="E149">
            <v>1.2</v>
          </cell>
          <cell r="F149">
            <v>0</v>
          </cell>
          <cell r="G149">
            <v>43.3</v>
          </cell>
          <cell r="H149">
            <v>10.9</v>
          </cell>
          <cell r="I149">
            <v>18.3</v>
          </cell>
          <cell r="J149">
            <v>38.6</v>
          </cell>
          <cell r="K149">
            <v>8.6999999999999993</v>
          </cell>
          <cell r="L149">
            <v>11.1</v>
          </cell>
          <cell r="M149">
            <v>70.5</v>
          </cell>
        </row>
        <row r="150">
          <cell r="A150">
            <v>199501</v>
          </cell>
          <cell r="B150">
            <v>40.9</v>
          </cell>
          <cell r="C150">
            <v>2.1</v>
          </cell>
          <cell r="D150">
            <v>126.6</v>
          </cell>
          <cell r="E150">
            <v>1.3</v>
          </cell>
          <cell r="F150">
            <v>0</v>
          </cell>
          <cell r="G150">
            <v>45.8</v>
          </cell>
          <cell r="H150">
            <v>8.3000000000000007</v>
          </cell>
          <cell r="I150">
            <v>11.8</v>
          </cell>
          <cell r="J150">
            <v>35.9</v>
          </cell>
          <cell r="K150">
            <v>8.3000000000000007</v>
          </cell>
          <cell r="L150">
            <v>11.4</v>
          </cell>
          <cell r="M150">
            <v>75.7</v>
          </cell>
        </row>
        <row r="151">
          <cell r="A151">
            <v>199502</v>
          </cell>
          <cell r="B151">
            <v>43.9</v>
          </cell>
          <cell r="C151">
            <v>4.5</v>
          </cell>
          <cell r="D151">
            <v>147.1</v>
          </cell>
          <cell r="E151">
            <v>4.5</v>
          </cell>
          <cell r="F151">
            <v>0.2</v>
          </cell>
          <cell r="G151">
            <v>37.5</v>
          </cell>
          <cell r="H151">
            <v>8.5</v>
          </cell>
          <cell r="I151">
            <v>7.1</v>
          </cell>
          <cell r="J151">
            <v>33</v>
          </cell>
          <cell r="K151">
            <v>8.3000000000000007</v>
          </cell>
          <cell r="L151">
            <v>11.6</v>
          </cell>
          <cell r="M151">
            <v>74.099999999999994</v>
          </cell>
        </row>
        <row r="152">
          <cell r="A152">
            <v>199503</v>
          </cell>
          <cell r="B152">
            <v>29</v>
          </cell>
          <cell r="C152">
            <v>5.2</v>
          </cell>
          <cell r="D152">
            <v>177.2</v>
          </cell>
          <cell r="E152">
            <v>17.100000000000001</v>
          </cell>
          <cell r="F152">
            <v>5</v>
          </cell>
          <cell r="G152">
            <v>39.6</v>
          </cell>
          <cell r="H152">
            <v>10.1</v>
          </cell>
          <cell r="I152">
            <v>5.4</v>
          </cell>
          <cell r="J152">
            <v>31</v>
          </cell>
          <cell r="K152">
            <v>8.8000000000000007</v>
          </cell>
          <cell r="L152">
            <v>11.8</v>
          </cell>
          <cell r="M152">
            <v>75.400000000000006</v>
          </cell>
        </row>
        <row r="153">
          <cell r="A153">
            <v>199504</v>
          </cell>
          <cell r="B153">
            <v>126.3</v>
          </cell>
          <cell r="C153">
            <v>24.1</v>
          </cell>
          <cell r="D153">
            <v>372.3</v>
          </cell>
          <cell r="E153">
            <v>37.799999999999997</v>
          </cell>
          <cell r="F153">
            <v>14.7</v>
          </cell>
          <cell r="G153">
            <v>33.9</v>
          </cell>
          <cell r="H153">
            <v>11.6</v>
          </cell>
          <cell r="I153">
            <v>5.2</v>
          </cell>
          <cell r="J153">
            <v>28.6</v>
          </cell>
          <cell r="K153">
            <v>8.5</v>
          </cell>
          <cell r="L153">
            <v>12.1</v>
          </cell>
          <cell r="M153">
            <v>75.2</v>
          </cell>
        </row>
        <row r="154">
          <cell r="A154">
            <v>199505</v>
          </cell>
          <cell r="B154">
            <v>228</v>
          </cell>
          <cell r="C154">
            <v>61.4</v>
          </cell>
          <cell r="D154">
            <v>566.79999999999995</v>
          </cell>
          <cell r="E154">
            <v>40</v>
          </cell>
          <cell r="F154">
            <v>30.5</v>
          </cell>
          <cell r="G154">
            <v>37.200000000000003</v>
          </cell>
          <cell r="H154">
            <v>12.9</v>
          </cell>
          <cell r="I154">
            <v>6.4</v>
          </cell>
          <cell r="J154">
            <v>32.200000000000003</v>
          </cell>
          <cell r="K154">
            <v>9</v>
          </cell>
          <cell r="L154">
            <v>12.1</v>
          </cell>
          <cell r="M154">
            <v>73.400000000000006</v>
          </cell>
        </row>
        <row r="155">
          <cell r="A155">
            <v>199506</v>
          </cell>
          <cell r="B155">
            <v>267.2</v>
          </cell>
          <cell r="C155">
            <v>69.2</v>
          </cell>
          <cell r="D155">
            <v>320.10000000000002</v>
          </cell>
          <cell r="E155">
            <v>24.1</v>
          </cell>
          <cell r="F155">
            <v>26.3</v>
          </cell>
          <cell r="G155">
            <v>43.7</v>
          </cell>
          <cell r="H155">
            <v>12.6</v>
          </cell>
          <cell r="I155">
            <v>4.7</v>
          </cell>
          <cell r="J155">
            <v>31.6</v>
          </cell>
          <cell r="K155">
            <v>9.4</v>
          </cell>
          <cell r="L155">
            <v>12.3</v>
          </cell>
          <cell r="M155">
            <v>71</v>
          </cell>
        </row>
        <row r="156">
          <cell r="A156">
            <v>199507</v>
          </cell>
          <cell r="B156">
            <v>212.2</v>
          </cell>
          <cell r="C156">
            <v>32.1</v>
          </cell>
          <cell r="D156">
            <v>183.5</v>
          </cell>
          <cell r="E156">
            <v>28.1</v>
          </cell>
          <cell r="F156">
            <v>15.6</v>
          </cell>
          <cell r="G156">
            <v>66.5</v>
          </cell>
          <cell r="H156">
            <v>10.3</v>
          </cell>
          <cell r="I156">
            <v>4.0999999999999996</v>
          </cell>
          <cell r="J156">
            <v>34.5</v>
          </cell>
          <cell r="K156">
            <v>9.1999999999999993</v>
          </cell>
          <cell r="L156">
            <v>12.3</v>
          </cell>
          <cell r="M156">
            <v>69.900000000000006</v>
          </cell>
        </row>
        <row r="157">
          <cell r="A157">
            <v>199508</v>
          </cell>
          <cell r="B157">
            <v>90.4</v>
          </cell>
          <cell r="C157">
            <v>18.2</v>
          </cell>
          <cell r="D157">
            <v>90.3</v>
          </cell>
          <cell r="E157">
            <v>28.7</v>
          </cell>
          <cell r="F157">
            <v>2.9</v>
          </cell>
          <cell r="G157">
            <v>59.2</v>
          </cell>
          <cell r="H157">
            <v>10.4</v>
          </cell>
          <cell r="I157">
            <v>6.7</v>
          </cell>
          <cell r="J157">
            <v>35</v>
          </cell>
          <cell r="K157">
            <v>9.3000000000000007</v>
          </cell>
          <cell r="L157">
            <v>12.3</v>
          </cell>
          <cell r="M157">
            <v>68.2</v>
          </cell>
        </row>
        <row r="158">
          <cell r="A158">
            <v>199509</v>
          </cell>
          <cell r="B158">
            <v>28.6</v>
          </cell>
          <cell r="C158">
            <v>7.7</v>
          </cell>
          <cell r="D158">
            <v>88.8</v>
          </cell>
          <cell r="E158">
            <v>24</v>
          </cell>
          <cell r="F158">
            <v>1</v>
          </cell>
          <cell r="G158">
            <v>39.200000000000003</v>
          </cell>
          <cell r="H158">
            <v>13</v>
          </cell>
          <cell r="I158">
            <v>9.5</v>
          </cell>
          <cell r="J158">
            <v>36.4</v>
          </cell>
          <cell r="K158">
            <v>9.3000000000000007</v>
          </cell>
          <cell r="L158">
            <v>12.1</v>
          </cell>
          <cell r="M158">
            <v>68</v>
          </cell>
        </row>
        <row r="159">
          <cell r="A159">
            <v>199510</v>
          </cell>
          <cell r="B159">
            <v>28.5</v>
          </cell>
          <cell r="C159">
            <v>0.8</v>
          </cell>
          <cell r="D159">
            <v>91.9</v>
          </cell>
          <cell r="E159">
            <v>5.9</v>
          </cell>
          <cell r="F159">
            <v>0.4</v>
          </cell>
          <cell r="G159">
            <v>36.9</v>
          </cell>
          <cell r="H159">
            <v>12.2</v>
          </cell>
          <cell r="I159">
            <v>13.2</v>
          </cell>
          <cell r="J159">
            <v>35.799999999999997</v>
          </cell>
          <cell r="K159">
            <v>8.9</v>
          </cell>
          <cell r="L159">
            <v>12.1</v>
          </cell>
          <cell r="M159">
            <v>67.2</v>
          </cell>
        </row>
        <row r="160">
          <cell r="A160">
            <v>199511</v>
          </cell>
          <cell r="B160">
            <v>19.100000000000001</v>
          </cell>
          <cell r="C160">
            <v>1.1000000000000001</v>
          </cell>
          <cell r="D160">
            <v>89.7</v>
          </cell>
          <cell r="E160">
            <v>3.7</v>
          </cell>
          <cell r="F160">
            <v>0.1</v>
          </cell>
          <cell r="G160">
            <v>25.9</v>
          </cell>
          <cell r="H160">
            <v>14</v>
          </cell>
          <cell r="I160">
            <v>16.8</v>
          </cell>
          <cell r="J160">
            <v>36.6</v>
          </cell>
          <cell r="K160">
            <v>9</v>
          </cell>
          <cell r="L160">
            <v>12</v>
          </cell>
          <cell r="M160">
            <v>68.599999999999994</v>
          </cell>
        </row>
        <row r="161">
          <cell r="A161">
            <v>199512</v>
          </cell>
          <cell r="B161">
            <v>27.5</v>
          </cell>
          <cell r="C161">
            <v>0.6</v>
          </cell>
          <cell r="D161">
            <v>114.1</v>
          </cell>
          <cell r="E161">
            <v>1.7</v>
          </cell>
          <cell r="F161">
            <v>0</v>
          </cell>
          <cell r="G161">
            <v>22.8</v>
          </cell>
          <cell r="H161">
            <v>15.6</v>
          </cell>
          <cell r="I161">
            <v>15.8</v>
          </cell>
          <cell r="J161">
            <v>40.200000000000003</v>
          </cell>
          <cell r="K161">
            <v>9.1</v>
          </cell>
          <cell r="L161">
            <v>12.1</v>
          </cell>
          <cell r="M161">
            <v>70.8</v>
          </cell>
        </row>
        <row r="162">
          <cell r="A162">
            <v>199601</v>
          </cell>
          <cell r="B162">
            <v>44.7</v>
          </cell>
          <cell r="C162">
            <v>1</v>
          </cell>
          <cell r="D162">
            <v>74.7</v>
          </cell>
          <cell r="E162">
            <v>2.7</v>
          </cell>
          <cell r="F162">
            <v>0.1</v>
          </cell>
          <cell r="G162">
            <v>32.299999999999997</v>
          </cell>
          <cell r="H162">
            <v>10.9</v>
          </cell>
          <cell r="I162">
            <v>11.8</v>
          </cell>
          <cell r="J162">
            <v>35.1</v>
          </cell>
          <cell r="K162">
            <v>8.6</v>
          </cell>
          <cell r="L162">
            <v>11.5</v>
          </cell>
          <cell r="M162">
            <v>73.5</v>
          </cell>
        </row>
        <row r="163">
          <cell r="A163">
            <v>199602</v>
          </cell>
          <cell r="B163">
            <v>40.700000000000003</v>
          </cell>
          <cell r="C163">
            <v>2.1</v>
          </cell>
          <cell r="D163">
            <v>105.1</v>
          </cell>
          <cell r="E163">
            <v>9.4</v>
          </cell>
          <cell r="F163">
            <v>0.3</v>
          </cell>
          <cell r="G163">
            <v>48.3</v>
          </cell>
          <cell r="H163">
            <v>11.2</v>
          </cell>
          <cell r="I163">
            <v>6.8</v>
          </cell>
          <cell r="J163">
            <v>30.6</v>
          </cell>
          <cell r="K163">
            <v>8.5</v>
          </cell>
          <cell r="L163">
            <v>11.1</v>
          </cell>
          <cell r="M163">
            <v>77</v>
          </cell>
        </row>
        <row r="164">
          <cell r="A164">
            <v>199603</v>
          </cell>
          <cell r="B164">
            <v>52.7</v>
          </cell>
          <cell r="C164">
            <v>5.0999999999999996</v>
          </cell>
          <cell r="D164">
            <v>179</v>
          </cell>
          <cell r="E164">
            <v>19.5</v>
          </cell>
          <cell r="F164">
            <v>4.0999999999999996</v>
          </cell>
          <cell r="G164">
            <v>46.5</v>
          </cell>
          <cell r="H164">
            <v>12.5</v>
          </cell>
          <cell r="I164">
            <v>4.3</v>
          </cell>
          <cell r="J164">
            <v>32.200000000000003</v>
          </cell>
          <cell r="K164">
            <v>9</v>
          </cell>
          <cell r="L164">
            <v>10.7</v>
          </cell>
          <cell r="M164">
            <v>77.599999999999994</v>
          </cell>
        </row>
        <row r="165">
          <cell r="A165">
            <v>199604</v>
          </cell>
          <cell r="B165">
            <v>100</v>
          </cell>
          <cell r="C165">
            <v>22.6</v>
          </cell>
          <cell r="D165">
            <v>407.4</v>
          </cell>
          <cell r="E165">
            <v>33.5</v>
          </cell>
          <cell r="F165">
            <v>22.8</v>
          </cell>
          <cell r="G165">
            <v>34.5</v>
          </cell>
          <cell r="H165">
            <v>12.3</v>
          </cell>
          <cell r="I165">
            <v>4.7</v>
          </cell>
          <cell r="J165">
            <v>31</v>
          </cell>
          <cell r="K165">
            <v>8.8000000000000007</v>
          </cell>
          <cell r="L165">
            <v>10.8</v>
          </cell>
          <cell r="M165">
            <v>79</v>
          </cell>
        </row>
        <row r="166">
          <cell r="A166">
            <v>199605</v>
          </cell>
          <cell r="B166">
            <v>153.69999999999999</v>
          </cell>
          <cell r="C166">
            <v>64.8</v>
          </cell>
          <cell r="D166">
            <v>559.20000000000005</v>
          </cell>
          <cell r="E166">
            <v>49.3</v>
          </cell>
          <cell r="F166">
            <v>30.6</v>
          </cell>
          <cell r="G166">
            <v>45.5</v>
          </cell>
          <cell r="H166">
            <v>13.3</v>
          </cell>
          <cell r="I166">
            <v>5.4</v>
          </cell>
          <cell r="J166">
            <v>36.1</v>
          </cell>
          <cell r="K166">
            <v>9.4</v>
          </cell>
          <cell r="L166">
            <v>10.6</v>
          </cell>
          <cell r="M166">
            <v>77.400000000000006</v>
          </cell>
        </row>
        <row r="167">
          <cell r="A167">
            <v>199606</v>
          </cell>
          <cell r="B167">
            <v>301.10000000000002</v>
          </cell>
          <cell r="C167">
            <v>85.3</v>
          </cell>
          <cell r="D167">
            <v>357.8</v>
          </cell>
          <cell r="E167">
            <v>33.799999999999997</v>
          </cell>
          <cell r="F167">
            <v>31.9</v>
          </cell>
          <cell r="G167">
            <v>69.8</v>
          </cell>
          <cell r="H167">
            <v>13.4</v>
          </cell>
          <cell r="I167">
            <v>5</v>
          </cell>
          <cell r="J167">
            <v>36.299999999999997</v>
          </cell>
          <cell r="K167">
            <v>9.1</v>
          </cell>
          <cell r="L167">
            <v>10.5</v>
          </cell>
          <cell r="M167">
            <v>74.7</v>
          </cell>
        </row>
        <row r="168">
          <cell r="A168">
            <v>199607</v>
          </cell>
          <cell r="B168">
            <v>244.7</v>
          </cell>
          <cell r="C168">
            <v>42.8</v>
          </cell>
          <cell r="D168">
            <v>93.9</v>
          </cell>
          <cell r="E168">
            <v>23</v>
          </cell>
          <cell r="F168">
            <v>12.5</v>
          </cell>
          <cell r="G168">
            <v>70.099999999999994</v>
          </cell>
          <cell r="H168">
            <v>11.1</v>
          </cell>
          <cell r="I168">
            <v>4.5999999999999996</v>
          </cell>
          <cell r="J168">
            <v>37.1</v>
          </cell>
          <cell r="K168">
            <v>9.6999999999999993</v>
          </cell>
          <cell r="L168">
            <v>10.5</v>
          </cell>
          <cell r="M168">
            <v>74.099999999999994</v>
          </cell>
        </row>
        <row r="169">
          <cell r="A169">
            <v>199608</v>
          </cell>
          <cell r="B169">
            <v>115.8</v>
          </cell>
          <cell r="C169">
            <v>19.8</v>
          </cell>
          <cell r="D169">
            <v>70.599999999999994</v>
          </cell>
          <cell r="E169">
            <v>59</v>
          </cell>
          <cell r="F169">
            <v>3.4</v>
          </cell>
          <cell r="G169">
            <v>51.9</v>
          </cell>
          <cell r="H169">
            <v>9.8000000000000007</v>
          </cell>
          <cell r="I169">
            <v>5.8</v>
          </cell>
          <cell r="J169">
            <v>35.299999999999997</v>
          </cell>
          <cell r="K169">
            <v>9.6999999999999993</v>
          </cell>
          <cell r="L169">
            <v>10.6</v>
          </cell>
          <cell r="M169">
            <v>72.900000000000006</v>
          </cell>
        </row>
        <row r="170">
          <cell r="A170">
            <v>199609</v>
          </cell>
          <cell r="B170">
            <v>59.5</v>
          </cell>
          <cell r="C170">
            <v>3.3</v>
          </cell>
          <cell r="D170">
            <v>75.8</v>
          </cell>
          <cell r="E170">
            <v>20.9</v>
          </cell>
          <cell r="F170">
            <v>0.6</v>
          </cell>
          <cell r="G170">
            <v>46.1</v>
          </cell>
          <cell r="H170">
            <v>10.3</v>
          </cell>
          <cell r="I170">
            <v>10.199999999999999</v>
          </cell>
          <cell r="J170">
            <v>33.9</v>
          </cell>
          <cell r="K170">
            <v>9.5</v>
          </cell>
          <cell r="L170">
            <v>10.7</v>
          </cell>
          <cell r="M170">
            <v>73.900000000000006</v>
          </cell>
        </row>
        <row r="171">
          <cell r="A171">
            <v>199610</v>
          </cell>
          <cell r="B171">
            <v>40.6</v>
          </cell>
          <cell r="C171">
            <v>1.3</v>
          </cell>
          <cell r="D171">
            <v>91.9</v>
          </cell>
          <cell r="E171">
            <v>14.6</v>
          </cell>
          <cell r="F171">
            <v>0.1</v>
          </cell>
          <cell r="G171">
            <v>44.8</v>
          </cell>
          <cell r="H171">
            <v>11.2</v>
          </cell>
          <cell r="I171">
            <v>18.8</v>
          </cell>
          <cell r="J171">
            <v>33.9</v>
          </cell>
          <cell r="K171">
            <v>9.1999999999999993</v>
          </cell>
          <cell r="L171">
            <v>10.9</v>
          </cell>
          <cell r="M171">
            <v>73.400000000000006</v>
          </cell>
        </row>
        <row r="172">
          <cell r="A172">
            <v>199611</v>
          </cell>
          <cell r="B172">
            <v>23.7</v>
          </cell>
          <cell r="C172">
            <v>1.2</v>
          </cell>
          <cell r="D172">
            <v>137.19999999999999</v>
          </cell>
          <cell r="E172">
            <v>2.5</v>
          </cell>
          <cell r="F172">
            <v>0.1</v>
          </cell>
          <cell r="G172">
            <v>35.799999999999997</v>
          </cell>
          <cell r="H172">
            <v>9.6999999999999993</v>
          </cell>
          <cell r="I172">
            <v>18.7</v>
          </cell>
          <cell r="J172">
            <v>31.3</v>
          </cell>
          <cell r="K172">
            <v>9.4</v>
          </cell>
          <cell r="L172">
            <v>11</v>
          </cell>
          <cell r="M172">
            <v>75.7</v>
          </cell>
        </row>
        <row r="173">
          <cell r="A173">
            <v>199612</v>
          </cell>
          <cell r="B173">
            <v>26</v>
          </cell>
          <cell r="C173">
            <v>1.5</v>
          </cell>
          <cell r="D173">
            <v>156.30000000000001</v>
          </cell>
          <cell r="E173">
            <v>0.4</v>
          </cell>
          <cell r="F173">
            <v>0</v>
          </cell>
          <cell r="G173">
            <v>34.1</v>
          </cell>
          <cell r="H173">
            <v>10.7</v>
          </cell>
          <cell r="I173">
            <v>16.7</v>
          </cell>
          <cell r="J173">
            <v>37.700000000000003</v>
          </cell>
          <cell r="K173">
            <v>9.1999999999999993</v>
          </cell>
          <cell r="L173">
            <v>11.1</v>
          </cell>
          <cell r="M173">
            <v>75.7</v>
          </cell>
        </row>
        <row r="174">
          <cell r="A174">
            <v>199701</v>
          </cell>
          <cell r="B174">
            <v>124.8</v>
          </cell>
          <cell r="C174">
            <v>1.4</v>
          </cell>
          <cell r="D174">
            <v>84</v>
          </cell>
          <cell r="E174">
            <v>0.8</v>
          </cell>
          <cell r="F174">
            <v>0</v>
          </cell>
          <cell r="G174">
            <v>71.099999999999994</v>
          </cell>
          <cell r="H174">
            <v>12.5</v>
          </cell>
          <cell r="I174">
            <v>13.9</v>
          </cell>
          <cell r="J174">
            <v>36.299999999999997</v>
          </cell>
          <cell r="K174">
            <v>9.1999999999999993</v>
          </cell>
          <cell r="L174">
            <v>11.2</v>
          </cell>
          <cell r="M174">
            <v>80.2</v>
          </cell>
        </row>
        <row r="175">
          <cell r="A175">
            <v>199702</v>
          </cell>
          <cell r="B175">
            <v>55.2</v>
          </cell>
          <cell r="C175">
            <v>3.1</v>
          </cell>
          <cell r="D175">
            <v>135.4</v>
          </cell>
          <cell r="E175">
            <v>16.2</v>
          </cell>
          <cell r="F175">
            <v>0.8</v>
          </cell>
          <cell r="G175">
            <v>75.400000000000006</v>
          </cell>
          <cell r="H175">
            <v>13.2</v>
          </cell>
          <cell r="I175">
            <v>10</v>
          </cell>
          <cell r="J175">
            <v>35.9</v>
          </cell>
          <cell r="K175">
            <v>8.3000000000000007</v>
          </cell>
          <cell r="L175">
            <v>11.3</v>
          </cell>
          <cell r="M175">
            <v>82.1</v>
          </cell>
        </row>
        <row r="176">
          <cell r="A176">
            <v>199703</v>
          </cell>
          <cell r="B176">
            <v>132.1</v>
          </cell>
          <cell r="C176">
            <v>6.2</v>
          </cell>
          <cell r="D176">
            <v>201.7</v>
          </cell>
          <cell r="E176">
            <v>16.2</v>
          </cell>
          <cell r="F176">
            <v>3.8</v>
          </cell>
          <cell r="G176">
            <v>52.8</v>
          </cell>
          <cell r="H176">
            <v>14.5</v>
          </cell>
          <cell r="I176">
            <v>6.7</v>
          </cell>
          <cell r="J176">
            <v>34.4</v>
          </cell>
          <cell r="K176">
            <v>8.6999999999999993</v>
          </cell>
          <cell r="L176">
            <v>10.8</v>
          </cell>
          <cell r="M176">
            <v>82.6</v>
          </cell>
        </row>
        <row r="177">
          <cell r="A177">
            <v>199704</v>
          </cell>
          <cell r="B177">
            <v>166.9</v>
          </cell>
          <cell r="C177">
            <v>19.5</v>
          </cell>
          <cell r="D177">
            <v>442.2</v>
          </cell>
          <cell r="E177">
            <v>19.7</v>
          </cell>
          <cell r="F177">
            <v>19.8</v>
          </cell>
          <cell r="G177">
            <v>46.2</v>
          </cell>
          <cell r="H177">
            <v>14.1</v>
          </cell>
          <cell r="I177">
            <v>5</v>
          </cell>
          <cell r="J177">
            <v>33</v>
          </cell>
          <cell r="K177">
            <v>9.1999999999999993</v>
          </cell>
          <cell r="L177">
            <v>12</v>
          </cell>
          <cell r="M177">
            <v>82.8</v>
          </cell>
        </row>
        <row r="178">
          <cell r="A178">
            <v>199705</v>
          </cell>
          <cell r="B178">
            <v>264.39999999999998</v>
          </cell>
          <cell r="C178">
            <v>62.6</v>
          </cell>
          <cell r="D178">
            <v>578</v>
          </cell>
          <cell r="E178">
            <v>28.4</v>
          </cell>
          <cell r="F178">
            <v>34.700000000000003</v>
          </cell>
          <cell r="G178">
            <v>47.3</v>
          </cell>
          <cell r="H178">
            <v>14.1</v>
          </cell>
          <cell r="I178">
            <v>5.3</v>
          </cell>
          <cell r="J178">
            <v>34</v>
          </cell>
          <cell r="K178">
            <v>10.1</v>
          </cell>
          <cell r="L178">
            <v>12.8</v>
          </cell>
          <cell r="M178">
            <v>81.2</v>
          </cell>
        </row>
        <row r="179">
          <cell r="A179">
            <v>199706</v>
          </cell>
          <cell r="B179">
            <v>269.60000000000002</v>
          </cell>
          <cell r="C179">
            <v>76.8</v>
          </cell>
          <cell r="D179">
            <v>327</v>
          </cell>
          <cell r="E179">
            <v>19.7</v>
          </cell>
          <cell r="F179">
            <v>34.700000000000003</v>
          </cell>
          <cell r="G179">
            <v>58.1</v>
          </cell>
          <cell r="H179">
            <v>14.1</v>
          </cell>
          <cell r="I179">
            <v>5.4</v>
          </cell>
          <cell r="J179">
            <v>34.4</v>
          </cell>
          <cell r="K179">
            <v>10.5</v>
          </cell>
          <cell r="L179">
            <v>12.9</v>
          </cell>
          <cell r="M179">
            <v>78.099999999999994</v>
          </cell>
        </row>
        <row r="180">
          <cell r="A180">
            <v>199707</v>
          </cell>
          <cell r="B180">
            <v>131.4</v>
          </cell>
          <cell r="C180">
            <v>37.9</v>
          </cell>
          <cell r="D180">
            <v>121.5</v>
          </cell>
          <cell r="E180">
            <v>22.8</v>
          </cell>
          <cell r="F180">
            <v>12.1</v>
          </cell>
          <cell r="G180">
            <v>56.7</v>
          </cell>
          <cell r="H180">
            <v>10.4</v>
          </cell>
          <cell r="I180">
            <v>5.7</v>
          </cell>
          <cell r="J180">
            <v>37.799999999999997</v>
          </cell>
          <cell r="K180">
            <v>10.7</v>
          </cell>
          <cell r="L180">
            <v>12.8</v>
          </cell>
          <cell r="M180">
            <v>76.599999999999994</v>
          </cell>
        </row>
        <row r="181">
          <cell r="A181">
            <v>199708</v>
          </cell>
          <cell r="B181">
            <v>68.3</v>
          </cell>
          <cell r="C181">
            <v>9.8000000000000007</v>
          </cell>
          <cell r="D181">
            <v>72.599999999999994</v>
          </cell>
          <cell r="E181">
            <v>14.5</v>
          </cell>
          <cell r="F181">
            <v>5.7</v>
          </cell>
          <cell r="G181">
            <v>37</v>
          </cell>
          <cell r="H181">
            <v>10.199999999999999</v>
          </cell>
          <cell r="I181">
            <v>6.3</v>
          </cell>
          <cell r="J181">
            <v>37.5</v>
          </cell>
          <cell r="K181">
            <v>10.7</v>
          </cell>
          <cell r="L181">
            <v>12.8</v>
          </cell>
          <cell r="M181">
            <v>75.3</v>
          </cell>
        </row>
        <row r="182">
          <cell r="A182">
            <v>199709</v>
          </cell>
          <cell r="B182">
            <v>32.700000000000003</v>
          </cell>
          <cell r="C182">
            <v>1.9</v>
          </cell>
          <cell r="D182">
            <v>79.900000000000006</v>
          </cell>
          <cell r="E182">
            <v>2.5</v>
          </cell>
          <cell r="F182">
            <v>0.8</v>
          </cell>
          <cell r="G182">
            <v>48.8</v>
          </cell>
          <cell r="H182">
            <v>9.1</v>
          </cell>
          <cell r="I182">
            <v>11.4</v>
          </cell>
          <cell r="J182">
            <v>38.700000000000003</v>
          </cell>
          <cell r="K182">
            <v>10.4</v>
          </cell>
          <cell r="L182">
            <v>12.9</v>
          </cell>
          <cell r="M182">
            <v>76.599999999999994</v>
          </cell>
        </row>
        <row r="183">
          <cell r="A183">
            <v>199710</v>
          </cell>
          <cell r="B183">
            <v>71.400000000000006</v>
          </cell>
          <cell r="C183">
            <v>1.1000000000000001</v>
          </cell>
          <cell r="D183">
            <v>88.9</v>
          </cell>
          <cell r="E183">
            <v>0.8</v>
          </cell>
          <cell r="F183">
            <v>0.4</v>
          </cell>
          <cell r="G183">
            <v>45.5</v>
          </cell>
          <cell r="H183">
            <v>10.6</v>
          </cell>
          <cell r="I183">
            <v>21</v>
          </cell>
          <cell r="J183">
            <v>39.6</v>
          </cell>
          <cell r="K183">
            <v>10.7</v>
          </cell>
          <cell r="L183">
            <v>13.2</v>
          </cell>
          <cell r="M183">
            <v>77</v>
          </cell>
        </row>
        <row r="184">
          <cell r="A184">
            <v>199711</v>
          </cell>
          <cell r="B184">
            <v>45.6</v>
          </cell>
          <cell r="C184">
            <v>0.7</v>
          </cell>
          <cell r="D184">
            <v>112.3</v>
          </cell>
          <cell r="E184">
            <v>1.2</v>
          </cell>
          <cell r="F184">
            <v>0.1</v>
          </cell>
          <cell r="G184">
            <v>37.700000000000003</v>
          </cell>
          <cell r="H184">
            <v>11.9</v>
          </cell>
          <cell r="I184">
            <v>18.899999999999999</v>
          </cell>
          <cell r="J184">
            <v>39.299999999999997</v>
          </cell>
          <cell r="K184">
            <v>9.9</v>
          </cell>
          <cell r="L184">
            <v>13.3</v>
          </cell>
          <cell r="M184">
            <v>77.7</v>
          </cell>
        </row>
        <row r="185">
          <cell r="A185">
            <v>199712</v>
          </cell>
          <cell r="B185">
            <v>97.4</v>
          </cell>
          <cell r="C185">
            <v>0.6</v>
          </cell>
          <cell r="D185">
            <v>154.6</v>
          </cell>
          <cell r="E185">
            <v>3</v>
          </cell>
          <cell r="F185">
            <v>0</v>
          </cell>
          <cell r="G185">
            <v>29.2</v>
          </cell>
          <cell r="H185">
            <v>11.9</v>
          </cell>
          <cell r="I185">
            <v>15.9</v>
          </cell>
          <cell r="J185">
            <v>43</v>
          </cell>
          <cell r="K185">
            <v>9.8000000000000007</v>
          </cell>
          <cell r="L185">
            <v>13.4</v>
          </cell>
          <cell r="M185">
            <v>77.8</v>
          </cell>
        </row>
        <row r="186">
          <cell r="A186">
            <v>199801</v>
          </cell>
          <cell r="B186">
            <v>90.8</v>
          </cell>
          <cell r="C186">
            <v>0.7</v>
          </cell>
          <cell r="D186">
            <v>121.2</v>
          </cell>
          <cell r="E186">
            <v>15.2</v>
          </cell>
          <cell r="F186">
            <v>0.1</v>
          </cell>
          <cell r="G186">
            <v>72.900000000000006</v>
          </cell>
          <cell r="H186">
            <v>12.9</v>
          </cell>
          <cell r="I186">
            <v>13.1</v>
          </cell>
          <cell r="J186">
            <v>38.200000000000003</v>
          </cell>
          <cell r="K186">
            <v>9.6</v>
          </cell>
          <cell r="L186">
            <v>12.8</v>
          </cell>
          <cell r="M186">
            <v>84.1</v>
          </cell>
        </row>
        <row r="187">
          <cell r="A187">
            <v>199802</v>
          </cell>
          <cell r="B187">
            <v>66.3</v>
          </cell>
          <cell r="C187">
            <v>3.1</v>
          </cell>
          <cell r="D187">
            <v>200</v>
          </cell>
          <cell r="E187">
            <v>19.3</v>
          </cell>
          <cell r="F187">
            <v>1.7</v>
          </cell>
          <cell r="G187">
            <v>63.6</v>
          </cell>
          <cell r="H187">
            <v>14.9</v>
          </cell>
          <cell r="I187">
            <v>7.8</v>
          </cell>
          <cell r="J187">
            <v>36.4</v>
          </cell>
          <cell r="K187">
            <v>9.3000000000000007</v>
          </cell>
          <cell r="L187">
            <v>12.8</v>
          </cell>
          <cell r="M187">
            <v>84</v>
          </cell>
        </row>
        <row r="188">
          <cell r="A188">
            <v>199803</v>
          </cell>
          <cell r="B188">
            <v>104.5</v>
          </cell>
          <cell r="C188">
            <v>8.1</v>
          </cell>
          <cell r="D188">
            <v>318.7</v>
          </cell>
          <cell r="E188">
            <v>23.6</v>
          </cell>
          <cell r="F188">
            <v>6.8</v>
          </cell>
          <cell r="G188">
            <v>47.3</v>
          </cell>
          <cell r="H188">
            <v>18</v>
          </cell>
          <cell r="I188">
            <v>6.2</v>
          </cell>
          <cell r="J188">
            <v>36.200000000000003</v>
          </cell>
          <cell r="K188">
            <v>9.9</v>
          </cell>
          <cell r="L188">
            <v>12.5</v>
          </cell>
          <cell r="M188">
            <v>86.6</v>
          </cell>
        </row>
        <row r="189">
          <cell r="A189">
            <v>199804</v>
          </cell>
          <cell r="B189">
            <v>113.2</v>
          </cell>
          <cell r="C189">
            <v>28.6</v>
          </cell>
          <cell r="D189">
            <v>610.6</v>
          </cell>
          <cell r="E189">
            <v>12.4</v>
          </cell>
          <cell r="F189">
            <v>23.9</v>
          </cell>
          <cell r="G189">
            <v>33.5</v>
          </cell>
          <cell r="H189">
            <v>17.8</v>
          </cell>
          <cell r="I189">
            <v>5.2</v>
          </cell>
          <cell r="J189">
            <v>33</v>
          </cell>
          <cell r="K189">
            <v>10.1</v>
          </cell>
          <cell r="L189">
            <v>12.4</v>
          </cell>
          <cell r="M189">
            <v>86.7</v>
          </cell>
        </row>
        <row r="190">
          <cell r="A190">
            <v>199805</v>
          </cell>
          <cell r="B190">
            <v>166.6</v>
          </cell>
          <cell r="C190">
            <v>75.599999999999994</v>
          </cell>
          <cell r="D190">
            <v>457.3</v>
          </cell>
          <cell r="E190">
            <v>5.3</v>
          </cell>
          <cell r="F190">
            <v>31</v>
          </cell>
          <cell r="G190">
            <v>58.4</v>
          </cell>
          <cell r="H190">
            <v>16</v>
          </cell>
          <cell r="I190">
            <v>5.3</v>
          </cell>
          <cell r="J190">
            <v>36.4</v>
          </cell>
          <cell r="K190">
            <v>10.9</v>
          </cell>
          <cell r="L190">
            <v>12.9</v>
          </cell>
          <cell r="M190">
            <v>87.5</v>
          </cell>
        </row>
        <row r="191">
          <cell r="A191">
            <v>199806</v>
          </cell>
          <cell r="B191">
            <v>366.3</v>
          </cell>
          <cell r="C191">
            <v>74.2</v>
          </cell>
          <cell r="D191">
            <v>219</v>
          </cell>
          <cell r="E191">
            <v>3.3</v>
          </cell>
          <cell r="F191">
            <v>35.5</v>
          </cell>
          <cell r="G191">
            <v>81.3</v>
          </cell>
          <cell r="H191">
            <v>14.4</v>
          </cell>
          <cell r="I191">
            <v>5.5</v>
          </cell>
          <cell r="J191">
            <v>39.799999999999997</v>
          </cell>
          <cell r="K191">
            <v>11</v>
          </cell>
          <cell r="L191">
            <v>13.3</v>
          </cell>
          <cell r="M191">
            <v>85.8</v>
          </cell>
        </row>
        <row r="192">
          <cell r="A192">
            <v>199807</v>
          </cell>
          <cell r="B192">
            <v>191</v>
          </cell>
          <cell r="C192">
            <v>26</v>
          </cell>
          <cell r="D192">
            <v>68.400000000000006</v>
          </cell>
          <cell r="E192">
            <v>1.3</v>
          </cell>
          <cell r="F192">
            <v>15.2</v>
          </cell>
          <cell r="G192">
            <v>66.2</v>
          </cell>
          <cell r="H192">
            <v>11.7</v>
          </cell>
          <cell r="I192">
            <v>4.7</v>
          </cell>
          <cell r="J192">
            <v>42.1</v>
          </cell>
          <cell r="K192">
            <v>11.5</v>
          </cell>
          <cell r="L192">
            <v>13.2</v>
          </cell>
          <cell r="M192">
            <v>82.5</v>
          </cell>
        </row>
        <row r="193">
          <cell r="A193">
            <v>199808</v>
          </cell>
          <cell r="B193">
            <v>96.4</v>
          </cell>
          <cell r="C193">
            <v>8.8000000000000007</v>
          </cell>
          <cell r="D193">
            <v>54.6</v>
          </cell>
          <cell r="E193">
            <v>2.2999999999999998</v>
          </cell>
          <cell r="F193">
            <v>4.7</v>
          </cell>
          <cell r="G193">
            <v>40.700000000000003</v>
          </cell>
          <cell r="H193">
            <v>11.8</v>
          </cell>
          <cell r="I193">
            <v>4.7</v>
          </cell>
          <cell r="J193">
            <v>44.8</v>
          </cell>
          <cell r="K193">
            <v>10.9</v>
          </cell>
          <cell r="L193">
            <v>13.2</v>
          </cell>
          <cell r="M193">
            <v>79.7</v>
          </cell>
        </row>
        <row r="194">
          <cell r="A194">
            <v>199809</v>
          </cell>
          <cell r="B194">
            <v>69.8</v>
          </cell>
          <cell r="C194">
            <v>3.4</v>
          </cell>
          <cell r="D194">
            <v>77.8</v>
          </cell>
          <cell r="E194">
            <v>2.4</v>
          </cell>
          <cell r="F194">
            <v>0.7</v>
          </cell>
          <cell r="G194">
            <v>43.2</v>
          </cell>
          <cell r="H194">
            <v>11.4</v>
          </cell>
          <cell r="I194">
            <v>11.5</v>
          </cell>
          <cell r="J194">
            <v>46.6</v>
          </cell>
          <cell r="K194">
            <v>10.3</v>
          </cell>
          <cell r="L194">
            <v>13</v>
          </cell>
          <cell r="M194">
            <v>79.599999999999994</v>
          </cell>
        </row>
        <row r="195">
          <cell r="A195">
            <v>199810</v>
          </cell>
          <cell r="B195">
            <v>86</v>
          </cell>
          <cell r="C195">
            <v>0.5</v>
          </cell>
          <cell r="D195">
            <v>119.8</v>
          </cell>
          <cell r="E195">
            <v>1.3</v>
          </cell>
          <cell r="F195">
            <v>0.2</v>
          </cell>
          <cell r="G195">
            <v>64.3</v>
          </cell>
          <cell r="H195">
            <v>12</v>
          </cell>
          <cell r="I195">
            <v>18.7</v>
          </cell>
          <cell r="J195">
            <v>47.8</v>
          </cell>
          <cell r="K195">
            <v>10.3</v>
          </cell>
          <cell r="L195">
            <v>12.8</v>
          </cell>
          <cell r="M195">
            <v>79.2</v>
          </cell>
        </row>
        <row r="196">
          <cell r="A196">
            <v>199811</v>
          </cell>
          <cell r="B196">
            <v>77.2</v>
          </cell>
          <cell r="C196">
            <v>0.6</v>
          </cell>
          <cell r="D196">
            <v>146.19999999999999</v>
          </cell>
          <cell r="E196">
            <v>1.9</v>
          </cell>
          <cell r="F196">
            <v>0.1</v>
          </cell>
          <cell r="G196">
            <v>71.5</v>
          </cell>
          <cell r="H196">
            <v>11</v>
          </cell>
          <cell r="I196">
            <v>25.9</v>
          </cell>
          <cell r="J196">
            <v>44.4</v>
          </cell>
          <cell r="K196">
            <v>10.1</v>
          </cell>
          <cell r="L196">
            <v>12.8</v>
          </cell>
          <cell r="M196">
            <v>80.400000000000006</v>
          </cell>
        </row>
        <row r="197">
          <cell r="A197">
            <v>199812</v>
          </cell>
          <cell r="B197">
            <v>120.7</v>
          </cell>
          <cell r="C197">
            <v>0.79794520547945147</v>
          </cell>
          <cell r="D197">
            <v>195.7</v>
          </cell>
          <cell r="E197">
            <v>7</v>
          </cell>
          <cell r="F197">
            <v>0</v>
          </cell>
          <cell r="G197">
            <v>59.6</v>
          </cell>
          <cell r="H197">
            <v>13.1</v>
          </cell>
          <cell r="I197">
            <v>19.3</v>
          </cell>
          <cell r="J197">
            <v>44.6</v>
          </cell>
          <cell r="K197">
            <v>10</v>
          </cell>
          <cell r="L197">
            <v>12.8</v>
          </cell>
          <cell r="M197">
            <v>82</v>
          </cell>
        </row>
        <row r="198">
          <cell r="A198">
            <v>199901</v>
          </cell>
          <cell r="B198">
            <v>207.1</v>
          </cell>
          <cell r="C198">
            <v>0.7</v>
          </cell>
          <cell r="D198">
            <v>148</v>
          </cell>
          <cell r="E198">
            <v>6.6</v>
          </cell>
          <cell r="F198">
            <v>0.3</v>
          </cell>
          <cell r="G198">
            <v>81.099999999999994</v>
          </cell>
          <cell r="H198">
            <v>15.5</v>
          </cell>
          <cell r="I198">
            <v>13.9</v>
          </cell>
          <cell r="J198">
            <v>46</v>
          </cell>
          <cell r="K198">
            <v>9.5</v>
          </cell>
          <cell r="L198">
            <v>13</v>
          </cell>
          <cell r="M198">
            <v>84.4</v>
          </cell>
        </row>
        <row r="199">
          <cell r="A199">
            <v>199902</v>
          </cell>
          <cell r="B199">
            <v>86.9</v>
          </cell>
          <cell r="C199">
            <v>4</v>
          </cell>
          <cell r="D199">
            <v>177.2</v>
          </cell>
          <cell r="E199">
            <v>11.9</v>
          </cell>
          <cell r="F199">
            <v>1.6</v>
          </cell>
          <cell r="G199">
            <v>83.4</v>
          </cell>
          <cell r="H199">
            <v>18.399999999999999</v>
          </cell>
          <cell r="I199">
            <v>9</v>
          </cell>
          <cell r="J199">
            <v>47.8</v>
          </cell>
          <cell r="K199">
            <v>10.1</v>
          </cell>
          <cell r="L199">
            <v>13.1</v>
          </cell>
          <cell r="M199">
            <v>82.2</v>
          </cell>
        </row>
        <row r="200">
          <cell r="A200">
            <v>199903</v>
          </cell>
          <cell r="B200">
            <v>119.6</v>
          </cell>
          <cell r="C200">
            <v>9.6</v>
          </cell>
          <cell r="D200">
            <v>304.89999999999998</v>
          </cell>
          <cell r="E200">
            <v>23.5</v>
          </cell>
          <cell r="F200">
            <v>6.9</v>
          </cell>
          <cell r="G200">
            <v>53</v>
          </cell>
          <cell r="H200">
            <v>18.8</v>
          </cell>
          <cell r="I200">
            <v>8.1999999999999993</v>
          </cell>
          <cell r="J200">
            <v>46.8</v>
          </cell>
          <cell r="K200">
            <v>10.9</v>
          </cell>
          <cell r="L200">
            <v>13.3</v>
          </cell>
          <cell r="M200">
            <v>87.4</v>
          </cell>
        </row>
        <row r="201">
          <cell r="A201">
            <v>199904</v>
          </cell>
          <cell r="B201">
            <v>159.4</v>
          </cell>
          <cell r="C201">
            <v>22.3</v>
          </cell>
          <cell r="D201">
            <v>513.79999999999995</v>
          </cell>
          <cell r="E201">
            <v>29.4</v>
          </cell>
          <cell r="F201">
            <v>21.7</v>
          </cell>
          <cell r="G201">
            <v>49.4</v>
          </cell>
          <cell r="H201">
            <v>17.7</v>
          </cell>
          <cell r="I201">
            <v>7.4</v>
          </cell>
          <cell r="J201">
            <v>42.6</v>
          </cell>
          <cell r="K201">
            <v>11.8</v>
          </cell>
          <cell r="L201">
            <v>13.4</v>
          </cell>
          <cell r="M201">
            <v>89.1</v>
          </cell>
        </row>
        <row r="202">
          <cell r="A202">
            <v>199905</v>
          </cell>
          <cell r="B202">
            <v>288.10000000000002</v>
          </cell>
          <cell r="C202">
            <v>54.7</v>
          </cell>
          <cell r="D202">
            <v>712.9</v>
          </cell>
          <cell r="E202">
            <v>18</v>
          </cell>
          <cell r="F202">
            <v>41.4</v>
          </cell>
          <cell r="G202">
            <v>50.8</v>
          </cell>
          <cell r="H202">
            <v>15.4</v>
          </cell>
          <cell r="I202">
            <v>5.8</v>
          </cell>
          <cell r="J202">
            <v>46.4</v>
          </cell>
          <cell r="K202">
            <v>11.8</v>
          </cell>
          <cell r="L202">
            <v>13.5</v>
          </cell>
          <cell r="M202">
            <v>88.3</v>
          </cell>
        </row>
        <row r="203">
          <cell r="A203">
            <v>199906</v>
          </cell>
          <cell r="B203">
            <v>418.2</v>
          </cell>
          <cell r="C203">
            <v>84.3</v>
          </cell>
          <cell r="D203">
            <v>428.3</v>
          </cell>
          <cell r="E203">
            <v>8.5</v>
          </cell>
          <cell r="F203">
            <v>38.9</v>
          </cell>
          <cell r="G203">
            <v>60.8</v>
          </cell>
          <cell r="H203">
            <v>12.7</v>
          </cell>
          <cell r="I203">
            <v>6</v>
          </cell>
          <cell r="J203">
            <v>43.5</v>
          </cell>
          <cell r="K203">
            <v>12</v>
          </cell>
          <cell r="L203">
            <v>13.6</v>
          </cell>
          <cell r="M203">
            <v>86.4</v>
          </cell>
        </row>
        <row r="204">
          <cell r="A204">
            <v>199907</v>
          </cell>
          <cell r="B204">
            <v>261.3</v>
          </cell>
          <cell r="C204">
            <v>44.7</v>
          </cell>
          <cell r="D204">
            <v>184.7</v>
          </cell>
          <cell r="E204">
            <v>5.5</v>
          </cell>
          <cell r="F204">
            <v>24.4</v>
          </cell>
          <cell r="G204">
            <v>103.9</v>
          </cell>
          <cell r="H204">
            <v>13.3</v>
          </cell>
          <cell r="I204">
            <v>6.7</v>
          </cell>
          <cell r="J204">
            <v>42.8</v>
          </cell>
          <cell r="K204">
            <v>11.9</v>
          </cell>
          <cell r="L204">
            <v>13.6</v>
          </cell>
          <cell r="M204">
            <v>84.3</v>
          </cell>
        </row>
        <row r="205">
          <cell r="A205">
            <v>199908</v>
          </cell>
          <cell r="B205">
            <v>109</v>
          </cell>
          <cell r="C205">
            <v>13.9</v>
          </cell>
          <cell r="D205">
            <v>102</v>
          </cell>
          <cell r="E205">
            <v>5.6</v>
          </cell>
          <cell r="F205">
            <v>8</v>
          </cell>
          <cell r="G205">
            <v>71.400000000000006</v>
          </cell>
          <cell r="H205">
            <v>11.5</v>
          </cell>
          <cell r="I205">
            <v>7.8</v>
          </cell>
          <cell r="J205">
            <v>44.8</v>
          </cell>
          <cell r="K205">
            <v>12.2</v>
          </cell>
          <cell r="L205">
            <v>13.6</v>
          </cell>
          <cell r="M205">
            <v>82.4</v>
          </cell>
        </row>
        <row r="206">
          <cell r="A206">
            <v>199909</v>
          </cell>
          <cell r="B206">
            <v>66.900000000000006</v>
          </cell>
          <cell r="C206">
            <v>12.7</v>
          </cell>
          <cell r="D206">
            <v>94.7</v>
          </cell>
          <cell r="E206">
            <v>12.3</v>
          </cell>
          <cell r="F206">
            <v>1.2</v>
          </cell>
          <cell r="G206">
            <v>55.9</v>
          </cell>
          <cell r="H206">
            <v>9.5</v>
          </cell>
          <cell r="I206">
            <v>12</v>
          </cell>
          <cell r="J206">
            <v>46.9</v>
          </cell>
          <cell r="K206">
            <v>11.5</v>
          </cell>
          <cell r="L206">
            <v>13.7</v>
          </cell>
          <cell r="M206">
            <v>80.900000000000006</v>
          </cell>
        </row>
        <row r="207">
          <cell r="A207">
            <v>199910</v>
          </cell>
          <cell r="B207">
            <v>91.9</v>
          </cell>
          <cell r="C207">
            <v>1.3</v>
          </cell>
          <cell r="D207">
            <v>112.5</v>
          </cell>
          <cell r="E207">
            <v>8</v>
          </cell>
          <cell r="F207">
            <v>0.3</v>
          </cell>
          <cell r="G207">
            <v>81.599999999999994</v>
          </cell>
          <cell r="H207">
            <v>12.1</v>
          </cell>
          <cell r="I207">
            <v>21.7</v>
          </cell>
          <cell r="J207">
            <v>48.9</v>
          </cell>
          <cell r="K207">
            <v>10.6</v>
          </cell>
          <cell r="L207">
            <v>13.6</v>
          </cell>
          <cell r="M207">
            <v>81.599999999999994</v>
          </cell>
        </row>
        <row r="208">
          <cell r="A208">
            <v>199911</v>
          </cell>
          <cell r="B208">
            <v>73.599999999999994</v>
          </cell>
          <cell r="C208">
            <v>0.9</v>
          </cell>
          <cell r="D208">
            <v>142.19999999999999</v>
          </cell>
          <cell r="E208">
            <v>2.2000000000000002</v>
          </cell>
          <cell r="F208">
            <v>0.2</v>
          </cell>
          <cell r="G208">
            <v>60</v>
          </cell>
          <cell r="H208">
            <v>12.5</v>
          </cell>
          <cell r="I208">
            <v>23.5</v>
          </cell>
          <cell r="J208">
            <v>47.8</v>
          </cell>
          <cell r="K208">
            <v>10.5</v>
          </cell>
          <cell r="L208">
            <v>13.5</v>
          </cell>
          <cell r="M208">
            <v>82.7</v>
          </cell>
        </row>
        <row r="209">
          <cell r="A209">
            <v>199912</v>
          </cell>
          <cell r="B209">
            <v>64.8</v>
          </cell>
          <cell r="C209">
            <v>1.1000000000000001</v>
          </cell>
          <cell r="D209">
            <v>128.4</v>
          </cell>
          <cell r="E209">
            <v>4.5</v>
          </cell>
          <cell r="F209">
            <v>0.1</v>
          </cell>
          <cell r="G209">
            <v>56.3</v>
          </cell>
          <cell r="H209">
            <v>11</v>
          </cell>
          <cell r="I209">
            <v>20.2</v>
          </cell>
          <cell r="J209">
            <v>49.1</v>
          </cell>
          <cell r="K209">
            <v>10.4</v>
          </cell>
          <cell r="L209">
            <v>13.4</v>
          </cell>
          <cell r="M209">
            <v>83.6</v>
          </cell>
        </row>
        <row r="210">
          <cell r="A210">
            <v>20001</v>
          </cell>
          <cell r="B210">
            <v>100.9</v>
          </cell>
          <cell r="C210">
            <v>1.3</v>
          </cell>
          <cell r="D210">
            <v>151.4</v>
          </cell>
          <cell r="E210">
            <v>8.1</v>
          </cell>
          <cell r="F210">
            <v>0.3</v>
          </cell>
          <cell r="G210">
            <v>65.099999999999994</v>
          </cell>
          <cell r="H210">
            <v>11.9</v>
          </cell>
          <cell r="I210">
            <v>16</v>
          </cell>
          <cell r="J210">
            <v>49.9</v>
          </cell>
          <cell r="K210">
            <v>10</v>
          </cell>
          <cell r="L210">
            <v>13.4</v>
          </cell>
          <cell r="M210">
            <v>88</v>
          </cell>
        </row>
      </sheetData>
      <sheetData sheetId="2" refreshError="1">
        <row r="6">
          <cell r="A6">
            <v>198701</v>
          </cell>
          <cell r="B6">
            <v>34.5</v>
          </cell>
          <cell r="C6">
            <v>2.7</v>
          </cell>
          <cell r="D6">
            <v>78.5</v>
          </cell>
          <cell r="E6">
            <v>0</v>
          </cell>
          <cell r="F6">
            <v>0</v>
          </cell>
          <cell r="G6">
            <v>49.7</v>
          </cell>
          <cell r="J6">
            <v>23</v>
          </cell>
          <cell r="K6">
            <v>7.2</v>
          </cell>
          <cell r="L6">
            <v>8.6</v>
          </cell>
          <cell r="M6">
            <v>69.900000000000006</v>
          </cell>
        </row>
        <row r="7">
          <cell r="A7">
            <v>198702</v>
          </cell>
          <cell r="B7">
            <v>67.599999999999994</v>
          </cell>
          <cell r="C7">
            <v>6.9</v>
          </cell>
          <cell r="D7">
            <v>195.8</v>
          </cell>
          <cell r="E7">
            <v>0.7</v>
          </cell>
          <cell r="F7">
            <v>1.1000000000000001</v>
          </cell>
          <cell r="G7">
            <v>117.4</v>
          </cell>
          <cell r="J7">
            <v>45.9</v>
          </cell>
          <cell r="K7">
            <v>14.100000000000001</v>
          </cell>
          <cell r="L7">
            <v>16.799999999999997</v>
          </cell>
          <cell r="M7">
            <v>138.69999999999999</v>
          </cell>
        </row>
        <row r="8">
          <cell r="A8">
            <v>198703</v>
          </cell>
          <cell r="B8">
            <v>96.3</v>
          </cell>
          <cell r="C8">
            <v>14.4</v>
          </cell>
          <cell r="D8">
            <v>348.9</v>
          </cell>
          <cell r="E8">
            <v>14.6</v>
          </cell>
          <cell r="F8">
            <v>8</v>
          </cell>
          <cell r="G8">
            <v>193.4</v>
          </cell>
          <cell r="J8">
            <v>69.400000000000006</v>
          </cell>
          <cell r="K8">
            <v>21.700000000000003</v>
          </cell>
          <cell r="L8">
            <v>25.199999999999996</v>
          </cell>
          <cell r="M8">
            <v>208.7</v>
          </cell>
        </row>
        <row r="9">
          <cell r="A9">
            <v>198704</v>
          </cell>
          <cell r="B9">
            <v>164.8</v>
          </cell>
          <cell r="C9">
            <v>36.4</v>
          </cell>
          <cell r="D9">
            <v>650.29999999999995</v>
          </cell>
          <cell r="E9">
            <v>42.9</v>
          </cell>
          <cell r="F9">
            <v>21.1</v>
          </cell>
          <cell r="G9">
            <v>247.4</v>
          </cell>
          <cell r="J9">
            <v>91.7</v>
          </cell>
          <cell r="K9">
            <v>30.400000000000002</v>
          </cell>
          <cell r="L9">
            <v>32.699999999999996</v>
          </cell>
          <cell r="M9">
            <v>279.39999999999998</v>
          </cell>
        </row>
        <row r="10">
          <cell r="A10">
            <v>198705</v>
          </cell>
          <cell r="B10">
            <v>370.6</v>
          </cell>
          <cell r="C10">
            <v>79</v>
          </cell>
          <cell r="D10">
            <v>1012.5999999999999</v>
          </cell>
          <cell r="E10">
            <v>86.5</v>
          </cell>
          <cell r="F10">
            <v>49</v>
          </cell>
          <cell r="G10">
            <v>297</v>
          </cell>
          <cell r="J10">
            <v>113.4</v>
          </cell>
          <cell r="K10">
            <v>40.1</v>
          </cell>
          <cell r="L10">
            <v>40.199999999999996</v>
          </cell>
          <cell r="M10">
            <v>350.2</v>
          </cell>
        </row>
        <row r="11">
          <cell r="A11">
            <v>198706</v>
          </cell>
          <cell r="B11">
            <v>718.5</v>
          </cell>
          <cell r="C11">
            <v>143.69999999999999</v>
          </cell>
          <cell r="D11">
            <v>1238.5</v>
          </cell>
          <cell r="E11">
            <v>124</v>
          </cell>
          <cell r="F11">
            <v>76.2</v>
          </cell>
          <cell r="G11">
            <v>360.6</v>
          </cell>
          <cell r="J11">
            <v>133.5</v>
          </cell>
          <cell r="K11">
            <v>50.2</v>
          </cell>
          <cell r="L11">
            <v>47.8</v>
          </cell>
          <cell r="M11">
            <v>421.9</v>
          </cell>
        </row>
        <row r="12">
          <cell r="A12">
            <v>198707</v>
          </cell>
          <cell r="B12">
            <v>944.6</v>
          </cell>
          <cell r="C12">
            <v>181.29999999999998</v>
          </cell>
          <cell r="D12">
            <v>1304</v>
          </cell>
          <cell r="E12">
            <v>168.2</v>
          </cell>
          <cell r="F12">
            <v>89.2</v>
          </cell>
          <cell r="G12">
            <v>449.8</v>
          </cell>
          <cell r="J12">
            <v>154.69999999999999</v>
          </cell>
          <cell r="K12">
            <v>60.900000000000006</v>
          </cell>
          <cell r="L12">
            <v>55.599999999999994</v>
          </cell>
          <cell r="M12">
            <v>488.2</v>
          </cell>
        </row>
        <row r="13">
          <cell r="A13">
            <v>198708</v>
          </cell>
          <cell r="B13">
            <v>1085.7</v>
          </cell>
          <cell r="C13">
            <v>203.39999999999998</v>
          </cell>
          <cell r="D13">
            <v>1344.5</v>
          </cell>
          <cell r="E13">
            <v>193.1</v>
          </cell>
          <cell r="F13">
            <v>92.5</v>
          </cell>
          <cell r="G13">
            <v>528.4</v>
          </cell>
          <cell r="J13">
            <v>176.6</v>
          </cell>
          <cell r="K13">
            <v>71.400000000000006</v>
          </cell>
          <cell r="L13">
            <v>63.499999999999993</v>
          </cell>
          <cell r="M13">
            <v>554.20000000000005</v>
          </cell>
        </row>
        <row r="14">
          <cell r="A14">
            <v>198709</v>
          </cell>
          <cell r="B14">
            <v>1120.8</v>
          </cell>
          <cell r="C14">
            <v>206.49999999999997</v>
          </cell>
          <cell r="D14">
            <v>1406.9</v>
          </cell>
          <cell r="E14">
            <v>198.5</v>
          </cell>
          <cell r="F14">
            <v>97.9</v>
          </cell>
          <cell r="G14">
            <v>588.4</v>
          </cell>
          <cell r="J14">
            <v>200.6</v>
          </cell>
          <cell r="K14">
            <v>80.900000000000006</v>
          </cell>
          <cell r="L14">
            <v>71.599999999999994</v>
          </cell>
          <cell r="M14">
            <v>620.70000000000005</v>
          </cell>
        </row>
        <row r="15">
          <cell r="A15">
            <v>198710</v>
          </cell>
          <cell r="B15">
            <v>1136</v>
          </cell>
          <cell r="C15">
            <v>207.89999999999998</v>
          </cell>
          <cell r="D15">
            <v>1484.7</v>
          </cell>
          <cell r="E15">
            <v>199.6</v>
          </cell>
          <cell r="F15">
            <v>98.300000000000011</v>
          </cell>
          <cell r="G15">
            <v>626.29999999999995</v>
          </cell>
          <cell r="J15">
            <v>225.5</v>
          </cell>
          <cell r="K15">
            <v>90.100000000000009</v>
          </cell>
          <cell r="L15">
            <v>79.899999999999991</v>
          </cell>
          <cell r="M15">
            <v>690.40000000000009</v>
          </cell>
        </row>
        <row r="16">
          <cell r="A16">
            <v>198711</v>
          </cell>
          <cell r="B16">
            <v>1155.0999999999999</v>
          </cell>
          <cell r="C16">
            <v>208.99999999999997</v>
          </cell>
          <cell r="D16">
            <v>1577.5</v>
          </cell>
          <cell r="E16">
            <v>202</v>
          </cell>
          <cell r="F16">
            <v>98.4</v>
          </cell>
          <cell r="G16">
            <v>660.59999999999991</v>
          </cell>
          <cell r="J16">
            <v>250.5</v>
          </cell>
          <cell r="K16">
            <v>98.7</v>
          </cell>
          <cell r="L16">
            <v>88.399999999999991</v>
          </cell>
          <cell r="M16">
            <v>761.10000000000014</v>
          </cell>
        </row>
        <row r="17">
          <cell r="A17">
            <v>198712</v>
          </cell>
          <cell r="B17">
            <v>1168.5999999999999</v>
          </cell>
          <cell r="C17">
            <v>210.49999999999997</v>
          </cell>
          <cell r="D17">
            <v>1707.1</v>
          </cell>
          <cell r="E17">
            <v>202</v>
          </cell>
          <cell r="F17">
            <v>98.5</v>
          </cell>
          <cell r="G17">
            <v>698.89999999999986</v>
          </cell>
          <cell r="H17">
            <v>79.900000000000006</v>
          </cell>
          <cell r="I17">
            <v>73.5</v>
          </cell>
          <cell r="J17">
            <v>281</v>
          </cell>
          <cell r="K17">
            <v>107.3</v>
          </cell>
          <cell r="L17">
            <v>97.199999999999989</v>
          </cell>
          <cell r="M17">
            <v>830.00000000000011</v>
          </cell>
        </row>
        <row r="18">
          <cell r="A18">
            <v>198801</v>
          </cell>
          <cell r="B18">
            <v>26.6</v>
          </cell>
          <cell r="C18">
            <v>2.4</v>
          </cell>
          <cell r="D18">
            <v>76.900000000000006</v>
          </cell>
          <cell r="E18">
            <v>1.1000000000000001</v>
          </cell>
          <cell r="F18">
            <v>0.5</v>
          </cell>
          <cell r="G18">
            <v>41.8</v>
          </cell>
          <cell r="J18">
            <v>26.4</v>
          </cell>
          <cell r="K18">
            <v>8.9</v>
          </cell>
          <cell r="L18">
            <v>9.5</v>
          </cell>
          <cell r="M18">
            <v>70</v>
          </cell>
        </row>
        <row r="19">
          <cell r="A19">
            <v>198802</v>
          </cell>
          <cell r="B19">
            <v>69.300000000000011</v>
          </cell>
          <cell r="C19">
            <v>8.4</v>
          </cell>
          <cell r="D19">
            <v>204.5</v>
          </cell>
          <cell r="E19">
            <v>5.0999999999999996</v>
          </cell>
          <cell r="F19">
            <v>1.5</v>
          </cell>
          <cell r="G19">
            <v>118.3</v>
          </cell>
          <cell r="J19">
            <v>53</v>
          </cell>
          <cell r="K19">
            <v>17.100000000000001</v>
          </cell>
          <cell r="L19">
            <v>19.100000000000001</v>
          </cell>
          <cell r="M19">
            <v>139</v>
          </cell>
        </row>
        <row r="20">
          <cell r="A20">
            <v>198803</v>
          </cell>
          <cell r="B20">
            <v>110.10000000000001</v>
          </cell>
          <cell r="C20">
            <v>16.5</v>
          </cell>
          <cell r="D20">
            <v>447.3</v>
          </cell>
          <cell r="E20">
            <v>22.700000000000003</v>
          </cell>
          <cell r="F20">
            <v>6.6</v>
          </cell>
          <cell r="G20">
            <v>170.6</v>
          </cell>
          <cell r="J20">
            <v>77</v>
          </cell>
          <cell r="K20">
            <v>26.700000000000003</v>
          </cell>
          <cell r="L20">
            <v>28.8</v>
          </cell>
          <cell r="M20">
            <v>209.4</v>
          </cell>
        </row>
        <row r="21">
          <cell r="A21">
            <v>198804</v>
          </cell>
          <cell r="B21">
            <v>182.2</v>
          </cell>
          <cell r="C21">
            <v>36</v>
          </cell>
          <cell r="D21">
            <v>749.7</v>
          </cell>
          <cell r="E21">
            <v>68.7</v>
          </cell>
          <cell r="F21">
            <v>27</v>
          </cell>
          <cell r="G21">
            <v>222.3</v>
          </cell>
          <cell r="J21">
            <v>102.9</v>
          </cell>
          <cell r="K21">
            <v>37.5</v>
          </cell>
          <cell r="L21">
            <v>38.9</v>
          </cell>
          <cell r="M21">
            <v>280.2</v>
          </cell>
        </row>
        <row r="22">
          <cell r="A22">
            <v>198805</v>
          </cell>
          <cell r="B22">
            <v>328.4</v>
          </cell>
          <cell r="C22">
            <v>110.5</v>
          </cell>
          <cell r="D22">
            <v>1307.2</v>
          </cell>
          <cell r="E22">
            <v>118.5</v>
          </cell>
          <cell r="F22">
            <v>61.6</v>
          </cell>
          <cell r="G22">
            <v>269.8</v>
          </cell>
          <cell r="J22">
            <v>132.20000000000002</v>
          </cell>
          <cell r="K22">
            <v>48.6</v>
          </cell>
          <cell r="L22">
            <v>49.5</v>
          </cell>
          <cell r="M22">
            <v>351.1</v>
          </cell>
        </row>
        <row r="23">
          <cell r="A23">
            <v>198806</v>
          </cell>
          <cell r="B23">
            <v>579</v>
          </cell>
          <cell r="C23">
            <v>191.6</v>
          </cell>
          <cell r="D23">
            <v>1622.4</v>
          </cell>
          <cell r="E23">
            <v>150.4</v>
          </cell>
          <cell r="F23">
            <v>76.8</v>
          </cell>
          <cell r="G23">
            <v>326.7</v>
          </cell>
          <cell r="J23">
            <v>160.20000000000002</v>
          </cell>
          <cell r="K23">
            <v>59.5</v>
          </cell>
          <cell r="L23">
            <v>59.4</v>
          </cell>
          <cell r="M23">
            <v>422.1</v>
          </cell>
        </row>
        <row r="24">
          <cell r="A24">
            <v>198807</v>
          </cell>
          <cell r="B24">
            <v>830.2</v>
          </cell>
          <cell r="C24">
            <v>231.8</v>
          </cell>
          <cell r="D24">
            <v>1729.3000000000002</v>
          </cell>
          <cell r="E24">
            <v>182.3</v>
          </cell>
          <cell r="F24">
            <v>87.2</v>
          </cell>
          <cell r="G24">
            <v>371.9</v>
          </cell>
          <cell r="J24">
            <v>183.3</v>
          </cell>
          <cell r="K24">
            <v>70.5</v>
          </cell>
          <cell r="L24">
            <v>69.8</v>
          </cell>
          <cell r="M24">
            <v>493.6</v>
          </cell>
        </row>
        <row r="25">
          <cell r="A25">
            <v>198808</v>
          </cell>
          <cell r="B25">
            <v>1006.2</v>
          </cell>
          <cell r="C25">
            <v>249.70000000000002</v>
          </cell>
          <cell r="D25">
            <v>1776.4</v>
          </cell>
          <cell r="E25">
            <v>213.5</v>
          </cell>
          <cell r="F25">
            <v>96.3</v>
          </cell>
          <cell r="G25">
            <v>458.7</v>
          </cell>
          <cell r="J25">
            <v>203.4</v>
          </cell>
          <cell r="K25">
            <v>81.8</v>
          </cell>
          <cell r="L25">
            <v>80.2</v>
          </cell>
          <cell r="M25">
            <v>565.9</v>
          </cell>
        </row>
        <row r="26">
          <cell r="A26">
            <v>198809</v>
          </cell>
          <cell r="B26">
            <v>1077.8</v>
          </cell>
          <cell r="C26">
            <v>258.70000000000005</v>
          </cell>
          <cell r="D26">
            <v>1828.2</v>
          </cell>
          <cell r="E26">
            <v>265.60000000000002</v>
          </cell>
          <cell r="F26">
            <v>98.2</v>
          </cell>
          <cell r="G26">
            <v>520.29999999999995</v>
          </cell>
          <cell r="J26">
            <v>227.20000000000002</v>
          </cell>
          <cell r="K26">
            <v>91.1</v>
          </cell>
          <cell r="L26">
            <v>90.7</v>
          </cell>
          <cell r="M26">
            <v>636.5</v>
          </cell>
        </row>
        <row r="27">
          <cell r="A27">
            <v>198810</v>
          </cell>
          <cell r="B27">
            <v>1095.5999999999999</v>
          </cell>
          <cell r="C27">
            <v>261.10000000000002</v>
          </cell>
          <cell r="D27">
            <v>1911.4</v>
          </cell>
          <cell r="E27">
            <v>278.70000000000005</v>
          </cell>
          <cell r="F27">
            <v>98.9</v>
          </cell>
          <cell r="G27">
            <v>565.69999999999993</v>
          </cell>
          <cell r="J27">
            <v>252.9</v>
          </cell>
          <cell r="K27">
            <v>100</v>
          </cell>
          <cell r="L27">
            <v>100.3</v>
          </cell>
          <cell r="M27">
            <v>708</v>
          </cell>
        </row>
        <row r="28">
          <cell r="A28">
            <v>198811</v>
          </cell>
          <cell r="B28">
            <v>1116.6999999999998</v>
          </cell>
          <cell r="C28">
            <v>262.20000000000005</v>
          </cell>
          <cell r="D28">
            <v>2000.8000000000002</v>
          </cell>
          <cell r="E28">
            <v>280.10000000000002</v>
          </cell>
          <cell r="F28">
            <v>99.100000000000009</v>
          </cell>
          <cell r="G28">
            <v>602.99999999999989</v>
          </cell>
          <cell r="J28">
            <v>276</v>
          </cell>
          <cell r="K28">
            <v>107.8</v>
          </cell>
          <cell r="L28">
            <v>109.7</v>
          </cell>
          <cell r="M28">
            <v>779.8</v>
          </cell>
        </row>
        <row r="29">
          <cell r="A29">
            <v>198812</v>
          </cell>
          <cell r="B29">
            <v>1129.1999999999998</v>
          </cell>
          <cell r="C29">
            <v>263.30000000000007</v>
          </cell>
          <cell r="D29">
            <v>2108.1000000000004</v>
          </cell>
          <cell r="E29">
            <v>282.40000000000003</v>
          </cell>
          <cell r="F29">
            <v>99.4</v>
          </cell>
          <cell r="G29">
            <v>645.09999999999991</v>
          </cell>
          <cell r="H29">
            <v>101.6</v>
          </cell>
          <cell r="I29">
            <v>81.7</v>
          </cell>
          <cell r="J29">
            <v>296.7</v>
          </cell>
          <cell r="K29">
            <v>116.5</v>
          </cell>
          <cell r="L29">
            <v>118.2</v>
          </cell>
          <cell r="M29">
            <v>849.5</v>
          </cell>
        </row>
        <row r="30">
          <cell r="A30">
            <v>198901</v>
          </cell>
          <cell r="B30">
            <v>31.7</v>
          </cell>
          <cell r="C30">
            <v>0.9</v>
          </cell>
          <cell r="D30">
            <v>86.9</v>
          </cell>
          <cell r="E30">
            <v>1.3</v>
          </cell>
          <cell r="F30">
            <v>0.2</v>
          </cell>
          <cell r="G30">
            <v>52.9</v>
          </cell>
          <cell r="J30">
            <v>14.8</v>
          </cell>
          <cell r="K30">
            <v>8.4</v>
          </cell>
          <cell r="L30">
            <v>7.9</v>
          </cell>
          <cell r="M30">
            <v>72.7</v>
          </cell>
        </row>
        <row r="31">
          <cell r="A31">
            <v>198902</v>
          </cell>
          <cell r="B31">
            <v>58.3</v>
          </cell>
          <cell r="C31">
            <v>3</v>
          </cell>
          <cell r="D31">
            <v>199.10000000000002</v>
          </cell>
          <cell r="E31">
            <v>5.3</v>
          </cell>
          <cell r="F31">
            <v>1.3</v>
          </cell>
          <cell r="G31">
            <v>116.3</v>
          </cell>
          <cell r="J31">
            <v>28.700000000000003</v>
          </cell>
          <cell r="K31">
            <v>16</v>
          </cell>
          <cell r="L31">
            <v>15</v>
          </cell>
          <cell r="M31">
            <v>146.10000000000002</v>
          </cell>
        </row>
        <row r="32">
          <cell r="A32">
            <v>198903</v>
          </cell>
          <cell r="B32">
            <v>89</v>
          </cell>
          <cell r="C32">
            <v>7.7</v>
          </cell>
          <cell r="D32">
            <v>343.8</v>
          </cell>
          <cell r="E32">
            <v>20</v>
          </cell>
          <cell r="F32">
            <v>6.2</v>
          </cell>
          <cell r="G32">
            <v>195.7</v>
          </cell>
          <cell r="J32">
            <v>42.5</v>
          </cell>
          <cell r="K32">
            <v>24.5</v>
          </cell>
          <cell r="L32">
            <v>22.8</v>
          </cell>
          <cell r="M32">
            <v>221.8</v>
          </cell>
        </row>
        <row r="33">
          <cell r="A33">
            <v>198904</v>
          </cell>
          <cell r="B33">
            <v>131.1</v>
          </cell>
          <cell r="C33">
            <v>19.2</v>
          </cell>
          <cell r="D33">
            <v>551.9</v>
          </cell>
          <cell r="E33">
            <v>78.400000000000006</v>
          </cell>
          <cell r="F33">
            <v>22.7</v>
          </cell>
          <cell r="G33">
            <v>235.1</v>
          </cell>
          <cell r="J33">
            <v>57</v>
          </cell>
          <cell r="K33">
            <v>33.299999999999997</v>
          </cell>
          <cell r="L33">
            <v>30.8</v>
          </cell>
          <cell r="M33">
            <v>294.39999999999998</v>
          </cell>
        </row>
        <row r="34">
          <cell r="A34">
            <v>198905</v>
          </cell>
          <cell r="B34">
            <v>264</v>
          </cell>
          <cell r="C34">
            <v>78.900000000000006</v>
          </cell>
          <cell r="D34">
            <v>972.7</v>
          </cell>
          <cell r="E34">
            <v>127.7</v>
          </cell>
          <cell r="F34">
            <v>57.2</v>
          </cell>
          <cell r="G34">
            <v>266.5</v>
          </cell>
          <cell r="J34">
            <v>73</v>
          </cell>
          <cell r="K34">
            <v>43.4</v>
          </cell>
          <cell r="L34">
            <v>38.9</v>
          </cell>
          <cell r="M34">
            <v>365.09999999999997</v>
          </cell>
        </row>
        <row r="35">
          <cell r="A35">
            <v>198906</v>
          </cell>
          <cell r="B35">
            <v>430</v>
          </cell>
          <cell r="C35">
            <v>145.80000000000001</v>
          </cell>
          <cell r="D35">
            <v>1253.8000000000002</v>
          </cell>
          <cell r="E35">
            <v>166.9</v>
          </cell>
          <cell r="F35">
            <v>83.1</v>
          </cell>
          <cell r="G35">
            <v>328.2</v>
          </cell>
          <cell r="J35">
            <v>89.1</v>
          </cell>
          <cell r="K35">
            <v>54.099999999999994</v>
          </cell>
          <cell r="L35">
            <v>46.8</v>
          </cell>
          <cell r="M35">
            <v>427.59999999999997</v>
          </cell>
        </row>
        <row r="36">
          <cell r="A36">
            <v>198907</v>
          </cell>
          <cell r="B36">
            <v>765.3</v>
          </cell>
          <cell r="C36">
            <v>196</v>
          </cell>
          <cell r="D36">
            <v>1360.9</v>
          </cell>
          <cell r="E36">
            <v>206.9</v>
          </cell>
          <cell r="F36">
            <v>99.399999999999991</v>
          </cell>
          <cell r="G36">
            <v>439.79999999999995</v>
          </cell>
          <cell r="J36">
            <v>107</v>
          </cell>
          <cell r="K36">
            <v>65.199999999999989</v>
          </cell>
          <cell r="L36">
            <v>54.8</v>
          </cell>
          <cell r="M36">
            <v>490.99999999999994</v>
          </cell>
        </row>
        <row r="37">
          <cell r="A37">
            <v>198908</v>
          </cell>
          <cell r="B37">
            <v>961.9</v>
          </cell>
          <cell r="C37">
            <v>210.8</v>
          </cell>
          <cell r="D37">
            <v>1393</v>
          </cell>
          <cell r="E37">
            <v>260</v>
          </cell>
          <cell r="F37">
            <v>103.49999999999999</v>
          </cell>
          <cell r="G37">
            <v>549</v>
          </cell>
          <cell r="J37">
            <v>125.1</v>
          </cell>
          <cell r="K37">
            <v>75.999999999999986</v>
          </cell>
          <cell r="L37">
            <v>62.9</v>
          </cell>
          <cell r="M37">
            <v>553.9</v>
          </cell>
        </row>
        <row r="38">
          <cell r="A38">
            <v>198909</v>
          </cell>
          <cell r="B38">
            <v>1013.1</v>
          </cell>
          <cell r="C38">
            <v>217.70000000000002</v>
          </cell>
          <cell r="D38">
            <v>1451.5</v>
          </cell>
          <cell r="E38">
            <v>295.89999999999998</v>
          </cell>
          <cell r="F38">
            <v>105.29999999999998</v>
          </cell>
          <cell r="G38">
            <v>615</v>
          </cell>
          <cell r="J38">
            <v>143.1</v>
          </cell>
          <cell r="K38">
            <v>86.399999999999991</v>
          </cell>
          <cell r="L38">
            <v>71.099999999999994</v>
          </cell>
          <cell r="M38">
            <v>616</v>
          </cell>
        </row>
        <row r="39">
          <cell r="A39">
            <v>198910</v>
          </cell>
          <cell r="B39">
            <v>1041.3</v>
          </cell>
          <cell r="C39">
            <v>222.60000000000002</v>
          </cell>
          <cell r="D39">
            <v>1516.5</v>
          </cell>
          <cell r="E39">
            <v>321.39999999999998</v>
          </cell>
          <cell r="F39">
            <v>105.49999999999999</v>
          </cell>
          <cell r="G39">
            <v>687.1</v>
          </cell>
          <cell r="J39">
            <v>162.1</v>
          </cell>
          <cell r="K39">
            <v>95.399999999999991</v>
          </cell>
          <cell r="L39">
            <v>79.199999999999989</v>
          </cell>
          <cell r="M39">
            <v>678.9</v>
          </cell>
        </row>
        <row r="40">
          <cell r="A40">
            <v>198911</v>
          </cell>
          <cell r="B40">
            <v>1072.3999999999999</v>
          </cell>
          <cell r="C40">
            <v>223.3</v>
          </cell>
          <cell r="D40">
            <v>1601</v>
          </cell>
          <cell r="E40">
            <v>321.39999999999998</v>
          </cell>
          <cell r="F40">
            <v>105.69999999999999</v>
          </cell>
          <cell r="G40">
            <v>744.7</v>
          </cell>
          <cell r="J40">
            <v>180.79999999999998</v>
          </cell>
          <cell r="K40">
            <v>103.3</v>
          </cell>
          <cell r="L40">
            <v>87.499999999999986</v>
          </cell>
          <cell r="M40">
            <v>740.9</v>
          </cell>
        </row>
        <row r="41">
          <cell r="A41">
            <v>198912</v>
          </cell>
          <cell r="B41">
            <v>1091.3999999999999</v>
          </cell>
          <cell r="C41">
            <v>224.60000000000002</v>
          </cell>
          <cell r="D41">
            <v>1690.5</v>
          </cell>
          <cell r="E41">
            <v>321.5</v>
          </cell>
          <cell r="F41">
            <v>105.79999999999998</v>
          </cell>
          <cell r="G41">
            <v>785.30000000000007</v>
          </cell>
          <cell r="H41">
            <v>87.2</v>
          </cell>
          <cell r="I41">
            <v>88.9</v>
          </cell>
          <cell r="J41">
            <v>205.39999999999998</v>
          </cell>
          <cell r="K41">
            <v>111.8</v>
          </cell>
          <cell r="L41">
            <v>95.799999999999983</v>
          </cell>
          <cell r="M41">
            <v>802.3</v>
          </cell>
        </row>
        <row r="42">
          <cell r="A42">
            <v>199001</v>
          </cell>
          <cell r="B42">
            <v>30</v>
          </cell>
          <cell r="C42">
            <v>2.2999999999999998</v>
          </cell>
          <cell r="D42">
            <v>89.2</v>
          </cell>
          <cell r="E42">
            <v>1.4</v>
          </cell>
          <cell r="F42">
            <v>0.3</v>
          </cell>
          <cell r="G42">
            <v>51.2</v>
          </cell>
          <cell r="H42">
            <v>3.4</v>
          </cell>
          <cell r="I42">
            <v>7.1</v>
          </cell>
          <cell r="J42">
            <v>21.1</v>
          </cell>
          <cell r="K42">
            <v>8.4</v>
          </cell>
          <cell r="L42">
            <v>8</v>
          </cell>
          <cell r="M42">
            <v>70.400000000000006</v>
          </cell>
        </row>
        <row r="43">
          <cell r="A43">
            <v>199002</v>
          </cell>
          <cell r="B43">
            <v>62.7</v>
          </cell>
          <cell r="C43">
            <v>8.3000000000000007</v>
          </cell>
          <cell r="D43">
            <v>193.60000000000002</v>
          </cell>
          <cell r="E43">
            <v>3</v>
          </cell>
          <cell r="F43">
            <v>2.5</v>
          </cell>
          <cell r="G43">
            <v>108</v>
          </cell>
          <cell r="H43">
            <v>7.1999999999999993</v>
          </cell>
          <cell r="I43">
            <v>11.6</v>
          </cell>
          <cell r="J43">
            <v>41.8</v>
          </cell>
          <cell r="K43">
            <v>17.100000000000001</v>
          </cell>
          <cell r="L43">
            <v>15.7</v>
          </cell>
          <cell r="M43">
            <v>139.60000000000002</v>
          </cell>
        </row>
        <row r="44">
          <cell r="A44">
            <v>199003</v>
          </cell>
          <cell r="B44">
            <v>82.9</v>
          </cell>
          <cell r="C44">
            <v>15</v>
          </cell>
          <cell r="D44">
            <v>317.5</v>
          </cell>
          <cell r="E44">
            <v>8.1</v>
          </cell>
          <cell r="F44">
            <v>7.5</v>
          </cell>
          <cell r="G44">
            <v>157.6</v>
          </cell>
          <cell r="H44">
            <v>11.7</v>
          </cell>
          <cell r="I44">
            <v>15.399999999999999</v>
          </cell>
          <cell r="J44">
            <v>65</v>
          </cell>
          <cell r="K44">
            <v>27.8</v>
          </cell>
          <cell r="L44">
            <v>21.7</v>
          </cell>
          <cell r="M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25</v>
          </cell>
          <cell r="D45">
            <v>489.6</v>
          </cell>
          <cell r="E45">
            <v>46.7</v>
          </cell>
          <cell r="F45">
            <v>21</v>
          </cell>
          <cell r="G45">
            <v>189.8</v>
          </cell>
          <cell r="H45">
            <v>17.2</v>
          </cell>
          <cell r="I45">
            <v>19</v>
          </cell>
          <cell r="J45">
            <v>86.4</v>
          </cell>
          <cell r="K45">
            <v>38.200000000000003</v>
          </cell>
          <cell r="L45">
            <v>28.299999999999997</v>
          </cell>
          <cell r="M45">
            <v>282.8</v>
          </cell>
        </row>
        <row r="46">
          <cell r="A46">
            <v>199005</v>
          </cell>
          <cell r="B46">
            <v>263</v>
          </cell>
          <cell r="C46">
            <v>59.5</v>
          </cell>
          <cell r="D46">
            <v>671.40000000000009</v>
          </cell>
          <cell r="E46">
            <v>101.7</v>
          </cell>
          <cell r="F46">
            <v>44.2</v>
          </cell>
          <cell r="G46">
            <v>227.10000000000002</v>
          </cell>
          <cell r="H46">
            <v>24.5</v>
          </cell>
          <cell r="I46">
            <v>23.2</v>
          </cell>
          <cell r="J46">
            <v>109.60000000000001</v>
          </cell>
          <cell r="K46">
            <v>49.7</v>
          </cell>
          <cell r="L46">
            <v>35.599999999999994</v>
          </cell>
          <cell r="M46">
            <v>353.5</v>
          </cell>
        </row>
        <row r="47">
          <cell r="A47">
            <v>199006</v>
          </cell>
          <cell r="B47">
            <v>572.79999999999995</v>
          </cell>
          <cell r="C47">
            <v>100.1</v>
          </cell>
          <cell r="D47">
            <v>777.2</v>
          </cell>
          <cell r="E47">
            <v>135.30000000000001</v>
          </cell>
          <cell r="F47">
            <v>60.1</v>
          </cell>
          <cell r="G47">
            <v>258.60000000000002</v>
          </cell>
          <cell r="H47">
            <v>31.4</v>
          </cell>
          <cell r="I47">
            <v>26.2</v>
          </cell>
          <cell r="J47">
            <v>131.10000000000002</v>
          </cell>
          <cell r="K47">
            <v>62</v>
          </cell>
          <cell r="L47">
            <v>43.499999999999993</v>
          </cell>
          <cell r="M47">
            <v>419.8</v>
          </cell>
        </row>
        <row r="48">
          <cell r="A48">
            <v>199007</v>
          </cell>
          <cell r="B48">
            <v>797.8</v>
          </cell>
          <cell r="C48">
            <v>125.1</v>
          </cell>
          <cell r="D48">
            <v>817.6</v>
          </cell>
          <cell r="E48">
            <v>169.9</v>
          </cell>
          <cell r="F48">
            <v>74.400000000000006</v>
          </cell>
          <cell r="G48">
            <v>309.40000000000003</v>
          </cell>
          <cell r="H48">
            <v>34.299999999999997</v>
          </cell>
          <cell r="I48">
            <v>28.5</v>
          </cell>
          <cell r="J48">
            <v>151.30000000000001</v>
          </cell>
          <cell r="K48">
            <v>73.7</v>
          </cell>
          <cell r="L48">
            <v>51.899999999999991</v>
          </cell>
          <cell r="M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140.1</v>
          </cell>
          <cell r="D49">
            <v>852.2</v>
          </cell>
          <cell r="E49">
            <v>216.3</v>
          </cell>
          <cell r="F49">
            <v>78.100000000000009</v>
          </cell>
          <cell r="G49">
            <v>347.6</v>
          </cell>
          <cell r="H49">
            <v>41.099999999999994</v>
          </cell>
          <cell r="I49">
            <v>35.1</v>
          </cell>
          <cell r="J49">
            <v>170.9</v>
          </cell>
          <cell r="K49">
            <v>82.3</v>
          </cell>
          <cell r="L49">
            <v>60.199999999999989</v>
          </cell>
          <cell r="M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145.1</v>
          </cell>
          <cell r="D50">
            <v>894.1</v>
          </cell>
          <cell r="E50">
            <v>234.20000000000002</v>
          </cell>
          <cell r="F50">
            <v>79.900000000000006</v>
          </cell>
          <cell r="G50">
            <v>375.8</v>
          </cell>
          <cell r="H50">
            <v>47.599999999999994</v>
          </cell>
          <cell r="I50">
            <v>41.800000000000004</v>
          </cell>
          <cell r="J50">
            <v>190</v>
          </cell>
          <cell r="K50">
            <v>91.1</v>
          </cell>
          <cell r="L50">
            <v>69.199999999999989</v>
          </cell>
          <cell r="M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147</v>
          </cell>
          <cell r="D51">
            <v>956</v>
          </cell>
          <cell r="E51">
            <v>238.3</v>
          </cell>
          <cell r="F51">
            <v>80.5</v>
          </cell>
          <cell r="G51">
            <v>414.40000000000003</v>
          </cell>
          <cell r="H51">
            <v>54.999999999999993</v>
          </cell>
          <cell r="I51">
            <v>49.000000000000007</v>
          </cell>
          <cell r="J51">
            <v>206.3</v>
          </cell>
          <cell r="K51">
            <v>100.19999999999999</v>
          </cell>
          <cell r="L51">
            <v>78.499999999999986</v>
          </cell>
          <cell r="M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147.9</v>
          </cell>
          <cell r="D52">
            <v>1054.8</v>
          </cell>
          <cell r="E52">
            <v>238.3</v>
          </cell>
          <cell r="F52">
            <v>80.8</v>
          </cell>
          <cell r="G52">
            <v>446.6</v>
          </cell>
          <cell r="H52">
            <v>59.999999999999993</v>
          </cell>
          <cell r="I52">
            <v>60.2</v>
          </cell>
          <cell r="J52">
            <v>221.70000000000002</v>
          </cell>
          <cell r="K52">
            <v>109.19999999999999</v>
          </cell>
          <cell r="L52">
            <v>88.399999999999991</v>
          </cell>
          <cell r="M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151</v>
          </cell>
          <cell r="D53">
            <v>1154</v>
          </cell>
          <cell r="E53">
            <v>239</v>
          </cell>
          <cell r="F53">
            <v>81.099999999999994</v>
          </cell>
          <cell r="G53">
            <v>480.8</v>
          </cell>
          <cell r="H53">
            <v>65.599999999999994</v>
          </cell>
          <cell r="I53">
            <v>68.400000000000006</v>
          </cell>
          <cell r="J53">
            <v>245.00000000000003</v>
          </cell>
          <cell r="K53">
            <v>117.1</v>
          </cell>
          <cell r="L53">
            <v>98.6</v>
          </cell>
          <cell r="M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0.8</v>
          </cell>
          <cell r="D54">
            <v>71.5</v>
          </cell>
          <cell r="E54">
            <v>0.5</v>
          </cell>
          <cell r="F54">
            <v>0.1</v>
          </cell>
          <cell r="G54">
            <v>32.1</v>
          </cell>
          <cell r="H54">
            <v>8.5</v>
          </cell>
          <cell r="I54">
            <v>8.9</v>
          </cell>
          <cell r="J54">
            <v>21.8</v>
          </cell>
          <cell r="K54">
            <v>7.4</v>
          </cell>
          <cell r="L54">
            <v>10.1</v>
          </cell>
          <cell r="M54">
            <v>69</v>
          </cell>
        </row>
        <row r="55">
          <cell r="A55">
            <v>199102</v>
          </cell>
          <cell r="B55">
            <v>56.9</v>
          </cell>
          <cell r="C55">
            <v>3.3</v>
          </cell>
          <cell r="D55">
            <v>160.30000000000001</v>
          </cell>
          <cell r="E55">
            <v>4.3</v>
          </cell>
          <cell r="F55">
            <v>1.1000000000000001</v>
          </cell>
          <cell r="G55">
            <v>69.599999999999994</v>
          </cell>
          <cell r="H55">
            <v>12.9</v>
          </cell>
          <cell r="I55">
            <v>14.9</v>
          </cell>
          <cell r="J55">
            <v>43.2</v>
          </cell>
          <cell r="K55">
            <v>15.5</v>
          </cell>
          <cell r="L55">
            <v>19.5</v>
          </cell>
          <cell r="M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7.5</v>
          </cell>
          <cell r="D56">
            <v>304.70000000000005</v>
          </cell>
          <cell r="E56">
            <v>9.8999999999999986</v>
          </cell>
          <cell r="F56">
            <v>6.1</v>
          </cell>
          <cell r="G56">
            <v>112</v>
          </cell>
          <cell r="H56">
            <v>17.5</v>
          </cell>
          <cell r="I56">
            <v>19.600000000000001</v>
          </cell>
          <cell r="J56">
            <v>65.099999999999994</v>
          </cell>
          <cell r="K56">
            <v>24.5</v>
          </cell>
          <cell r="L56">
            <v>29.6</v>
          </cell>
          <cell r="M56">
            <v>207.70000000000002</v>
          </cell>
        </row>
        <row r="57">
          <cell r="A57">
            <v>199104</v>
          </cell>
          <cell r="B57">
            <v>168.7</v>
          </cell>
          <cell r="C57">
            <v>24.2</v>
          </cell>
          <cell r="D57">
            <v>559.80000000000007</v>
          </cell>
          <cell r="E57">
            <v>35.9</v>
          </cell>
          <cell r="F57">
            <v>19.7</v>
          </cell>
          <cell r="G57">
            <v>143.80000000000001</v>
          </cell>
          <cell r="H57">
            <v>22.3</v>
          </cell>
          <cell r="I57">
            <v>25.200000000000003</v>
          </cell>
          <cell r="J57">
            <v>86.699999999999989</v>
          </cell>
          <cell r="K57">
            <v>34.299999999999997</v>
          </cell>
          <cell r="L57">
            <v>39.6</v>
          </cell>
          <cell r="M57">
            <v>278.10000000000002</v>
          </cell>
        </row>
        <row r="58">
          <cell r="A58">
            <v>199105</v>
          </cell>
          <cell r="B58">
            <v>253.7</v>
          </cell>
          <cell r="C58">
            <v>90.600000000000009</v>
          </cell>
          <cell r="D58">
            <v>934.60000000000014</v>
          </cell>
          <cell r="E58">
            <v>84.1</v>
          </cell>
          <cell r="F58">
            <v>42</v>
          </cell>
          <cell r="G58">
            <v>176.4</v>
          </cell>
          <cell r="H58">
            <v>28.3</v>
          </cell>
          <cell r="I58">
            <v>29.800000000000004</v>
          </cell>
          <cell r="J58">
            <v>110.6</v>
          </cell>
          <cell r="K58">
            <v>45</v>
          </cell>
          <cell r="L58">
            <v>49.7</v>
          </cell>
          <cell r="M58">
            <v>347.5</v>
          </cell>
        </row>
        <row r="59">
          <cell r="A59">
            <v>199106</v>
          </cell>
          <cell r="B59">
            <v>421.1</v>
          </cell>
          <cell r="C59">
            <v>163.10000000000002</v>
          </cell>
          <cell r="D59">
            <v>1163.3000000000002</v>
          </cell>
          <cell r="E59">
            <v>114.3</v>
          </cell>
          <cell r="F59">
            <v>59.8</v>
          </cell>
          <cell r="G59">
            <v>214.2</v>
          </cell>
          <cell r="H59">
            <v>32.4</v>
          </cell>
          <cell r="I59">
            <v>33.6</v>
          </cell>
          <cell r="J59">
            <v>133.4</v>
          </cell>
          <cell r="K59">
            <v>54.4</v>
          </cell>
          <cell r="L59">
            <v>59.300000000000004</v>
          </cell>
          <cell r="M59">
            <v>415.9</v>
          </cell>
        </row>
        <row r="60">
          <cell r="A60">
            <v>199107</v>
          </cell>
          <cell r="B60">
            <v>655</v>
          </cell>
          <cell r="C60">
            <v>200.20000000000002</v>
          </cell>
          <cell r="D60">
            <v>1220.9000000000001</v>
          </cell>
          <cell r="E60">
            <v>140.1</v>
          </cell>
          <cell r="F60">
            <v>73.2</v>
          </cell>
          <cell r="G60">
            <v>266.39999999999998</v>
          </cell>
          <cell r="H60">
            <v>37.199999999999996</v>
          </cell>
          <cell r="I60">
            <v>37.800000000000004</v>
          </cell>
          <cell r="J60">
            <v>156.9</v>
          </cell>
          <cell r="K60">
            <v>64.3</v>
          </cell>
          <cell r="L60">
            <v>69.100000000000009</v>
          </cell>
          <cell r="M60">
            <v>480.4</v>
          </cell>
        </row>
        <row r="61">
          <cell r="A61">
            <v>199108</v>
          </cell>
          <cell r="B61">
            <v>733.8</v>
          </cell>
          <cell r="C61">
            <v>215.70000000000002</v>
          </cell>
          <cell r="D61">
            <v>1255.1000000000001</v>
          </cell>
          <cell r="E61">
            <v>169.4</v>
          </cell>
          <cell r="F61">
            <v>80.100000000000009</v>
          </cell>
          <cell r="G61">
            <v>302.2</v>
          </cell>
          <cell r="H61">
            <v>42.999999999999993</v>
          </cell>
          <cell r="I61">
            <v>43.800000000000004</v>
          </cell>
          <cell r="J61">
            <v>181.4</v>
          </cell>
          <cell r="K61">
            <v>74.099999999999994</v>
          </cell>
          <cell r="L61">
            <v>78.800000000000011</v>
          </cell>
          <cell r="M61">
            <v>543.5</v>
          </cell>
        </row>
        <row r="62">
          <cell r="A62">
            <v>199109</v>
          </cell>
          <cell r="B62">
            <v>756.19999999999993</v>
          </cell>
          <cell r="C62">
            <v>222.70000000000002</v>
          </cell>
          <cell r="D62">
            <v>1293.0000000000002</v>
          </cell>
          <cell r="E62">
            <v>174.70000000000002</v>
          </cell>
          <cell r="F62">
            <v>82.600000000000009</v>
          </cell>
          <cell r="G62">
            <v>345.09999999999997</v>
          </cell>
          <cell r="H62">
            <v>48.499999999999993</v>
          </cell>
          <cell r="I62">
            <v>50.900000000000006</v>
          </cell>
          <cell r="J62">
            <v>207</v>
          </cell>
          <cell r="K62">
            <v>83.1</v>
          </cell>
          <cell r="L62">
            <v>88.4</v>
          </cell>
          <cell r="M62">
            <v>605</v>
          </cell>
        </row>
        <row r="63">
          <cell r="A63">
            <v>199110</v>
          </cell>
          <cell r="B63">
            <v>773.4</v>
          </cell>
          <cell r="C63">
            <v>223.20000000000002</v>
          </cell>
          <cell r="D63">
            <v>1352.4000000000003</v>
          </cell>
          <cell r="E63">
            <v>175.20000000000002</v>
          </cell>
          <cell r="F63">
            <v>82.600000000000009</v>
          </cell>
          <cell r="G63">
            <v>381.59999999999997</v>
          </cell>
          <cell r="H63">
            <v>57.699999999999989</v>
          </cell>
          <cell r="I63">
            <v>57.600000000000009</v>
          </cell>
          <cell r="J63">
            <v>232.9</v>
          </cell>
          <cell r="K63">
            <v>92</v>
          </cell>
          <cell r="L63">
            <v>97.9</v>
          </cell>
          <cell r="M63">
            <v>664</v>
          </cell>
        </row>
        <row r="64">
          <cell r="A64">
            <v>199111</v>
          </cell>
          <cell r="B64">
            <v>794.1</v>
          </cell>
          <cell r="C64">
            <v>224.8</v>
          </cell>
          <cell r="D64">
            <v>1401.2000000000003</v>
          </cell>
          <cell r="E64">
            <v>175.8</v>
          </cell>
          <cell r="F64">
            <v>82.600000000000009</v>
          </cell>
          <cell r="G64">
            <v>413.79999999999995</v>
          </cell>
          <cell r="H64">
            <v>66.999999999999986</v>
          </cell>
          <cell r="I64">
            <v>67.300000000000011</v>
          </cell>
          <cell r="J64">
            <v>259.10000000000002</v>
          </cell>
          <cell r="K64">
            <v>100.8</v>
          </cell>
          <cell r="L64">
            <v>107.4</v>
          </cell>
          <cell r="M64">
            <v>724.4</v>
          </cell>
        </row>
        <row r="65">
          <cell r="A65">
            <v>199112</v>
          </cell>
          <cell r="B65">
            <v>814.2</v>
          </cell>
          <cell r="C65">
            <v>225.9</v>
          </cell>
          <cell r="D65">
            <v>1453.6000000000004</v>
          </cell>
          <cell r="E65">
            <v>176.4</v>
          </cell>
          <cell r="F65">
            <v>82.600000000000009</v>
          </cell>
          <cell r="G65">
            <v>433.9</v>
          </cell>
          <cell r="H65">
            <v>77.09999999999998</v>
          </cell>
          <cell r="I65">
            <v>76.200000000000017</v>
          </cell>
          <cell r="J65">
            <v>291.8</v>
          </cell>
          <cell r="K65">
            <v>109.39999999999999</v>
          </cell>
          <cell r="L65">
            <v>117</v>
          </cell>
          <cell r="M65">
            <v>785.9</v>
          </cell>
        </row>
        <row r="66">
          <cell r="A66">
            <v>199201</v>
          </cell>
          <cell r="B66">
            <v>26.5</v>
          </cell>
          <cell r="C66">
            <v>2.7</v>
          </cell>
          <cell r="D66">
            <v>68.5</v>
          </cell>
          <cell r="E66">
            <v>0.4</v>
          </cell>
          <cell r="F66">
            <v>0.2</v>
          </cell>
          <cell r="G66">
            <v>28.7</v>
          </cell>
          <cell r="H66">
            <v>4.4000000000000004</v>
          </cell>
          <cell r="I66">
            <v>10.7</v>
          </cell>
          <cell r="J66">
            <v>28.2</v>
          </cell>
          <cell r="K66">
            <v>8.9</v>
          </cell>
          <cell r="L66">
            <v>8.9</v>
          </cell>
          <cell r="M66">
            <v>72.3</v>
          </cell>
        </row>
        <row r="67">
          <cell r="A67">
            <v>199202</v>
          </cell>
          <cell r="B67">
            <v>68</v>
          </cell>
          <cell r="C67">
            <v>5.0999999999999996</v>
          </cell>
          <cell r="D67">
            <v>137</v>
          </cell>
          <cell r="E67">
            <v>1</v>
          </cell>
          <cell r="F67">
            <v>4.4000000000000004</v>
          </cell>
          <cell r="G67">
            <v>50.2</v>
          </cell>
          <cell r="H67">
            <v>9.4</v>
          </cell>
          <cell r="I67">
            <v>16.100000000000001</v>
          </cell>
          <cell r="J67">
            <v>53.9</v>
          </cell>
          <cell r="K67">
            <v>17.600000000000001</v>
          </cell>
          <cell r="L67">
            <v>17.5</v>
          </cell>
          <cell r="M67">
            <v>143.19999999999999</v>
          </cell>
        </row>
        <row r="68">
          <cell r="A68">
            <v>199203</v>
          </cell>
          <cell r="B68">
            <v>96.6</v>
          </cell>
          <cell r="C68">
            <v>9.8999999999999986</v>
          </cell>
          <cell r="D68">
            <v>221.1</v>
          </cell>
          <cell r="E68">
            <v>11.9</v>
          </cell>
          <cell r="F68">
            <v>11.100000000000001</v>
          </cell>
          <cell r="G68">
            <v>72.400000000000006</v>
          </cell>
          <cell r="H68">
            <v>15.5</v>
          </cell>
          <cell r="I68">
            <v>19.8</v>
          </cell>
          <cell r="J68">
            <v>78</v>
          </cell>
          <cell r="K68">
            <v>26.200000000000003</v>
          </cell>
          <cell r="L68">
            <v>26.4</v>
          </cell>
          <cell r="M68">
            <v>213.6</v>
          </cell>
        </row>
        <row r="69">
          <cell r="A69">
            <v>199204</v>
          </cell>
          <cell r="B69">
            <v>170</v>
          </cell>
          <cell r="C69">
            <v>21.9</v>
          </cell>
          <cell r="D69">
            <v>364.79999999999995</v>
          </cell>
          <cell r="E69">
            <v>33.700000000000003</v>
          </cell>
          <cell r="F69">
            <v>30</v>
          </cell>
          <cell r="G69">
            <v>92.100000000000009</v>
          </cell>
          <cell r="H69">
            <v>21.7</v>
          </cell>
          <cell r="I69">
            <v>23</v>
          </cell>
          <cell r="J69">
            <v>102.4</v>
          </cell>
          <cell r="K69">
            <v>34.800000000000004</v>
          </cell>
          <cell r="L69">
            <v>35.200000000000003</v>
          </cell>
          <cell r="M69">
            <v>282.2</v>
          </cell>
        </row>
        <row r="70">
          <cell r="A70">
            <v>199205</v>
          </cell>
          <cell r="B70">
            <v>273.10000000000002</v>
          </cell>
          <cell r="C70">
            <v>61.5</v>
          </cell>
          <cell r="D70">
            <v>597.79999999999995</v>
          </cell>
          <cell r="E70">
            <v>60.1</v>
          </cell>
          <cell r="F70">
            <v>52</v>
          </cell>
          <cell r="G70">
            <v>113.30000000000001</v>
          </cell>
          <cell r="H70">
            <v>28.1</v>
          </cell>
          <cell r="I70">
            <v>26.6</v>
          </cell>
          <cell r="J70">
            <v>129.30000000000001</v>
          </cell>
          <cell r="K70">
            <v>44.5</v>
          </cell>
          <cell r="L70">
            <v>44.1</v>
          </cell>
          <cell r="M70">
            <v>346.6</v>
          </cell>
        </row>
        <row r="71">
          <cell r="A71">
            <v>199206</v>
          </cell>
          <cell r="B71">
            <v>454.40000000000003</v>
          </cell>
          <cell r="C71">
            <v>91.5</v>
          </cell>
          <cell r="D71">
            <v>721.3</v>
          </cell>
          <cell r="E71">
            <v>76.5</v>
          </cell>
          <cell r="F71">
            <v>69.5</v>
          </cell>
          <cell r="G71">
            <v>148.60000000000002</v>
          </cell>
          <cell r="H71">
            <v>34.6</v>
          </cell>
          <cell r="I71">
            <v>29.900000000000002</v>
          </cell>
          <cell r="J71">
            <v>157.80000000000001</v>
          </cell>
          <cell r="K71">
            <v>54.1</v>
          </cell>
          <cell r="L71">
            <v>52.8</v>
          </cell>
          <cell r="M71">
            <v>406.70000000000005</v>
          </cell>
        </row>
        <row r="72">
          <cell r="A72">
            <v>199207</v>
          </cell>
          <cell r="B72">
            <v>669.6</v>
          </cell>
          <cell r="C72">
            <v>113.8</v>
          </cell>
          <cell r="D72">
            <v>758.5</v>
          </cell>
          <cell r="E72">
            <v>92.3</v>
          </cell>
          <cell r="F72">
            <v>79.900000000000006</v>
          </cell>
          <cell r="G72">
            <v>179.90000000000003</v>
          </cell>
          <cell r="H72">
            <v>39.300000000000004</v>
          </cell>
          <cell r="I72">
            <v>35</v>
          </cell>
          <cell r="J72">
            <v>184.20000000000002</v>
          </cell>
          <cell r="K72">
            <v>64.400000000000006</v>
          </cell>
          <cell r="L72">
            <v>61.8</v>
          </cell>
          <cell r="M72">
            <v>466.20000000000005</v>
          </cell>
        </row>
        <row r="73">
          <cell r="A73">
            <v>199208</v>
          </cell>
          <cell r="B73">
            <v>731</v>
          </cell>
          <cell r="C73">
            <v>122.3</v>
          </cell>
          <cell r="D73">
            <v>780.4</v>
          </cell>
          <cell r="E73">
            <v>101.3</v>
          </cell>
          <cell r="F73">
            <v>84</v>
          </cell>
          <cell r="G73">
            <v>212.10000000000002</v>
          </cell>
          <cell r="H73">
            <v>46.900000000000006</v>
          </cell>
          <cell r="I73">
            <v>41</v>
          </cell>
          <cell r="J73">
            <v>211.50000000000003</v>
          </cell>
          <cell r="K73">
            <v>74.2</v>
          </cell>
          <cell r="L73">
            <v>70.8</v>
          </cell>
          <cell r="M73">
            <v>525.5</v>
          </cell>
        </row>
        <row r="74">
          <cell r="A74">
            <v>199209</v>
          </cell>
          <cell r="B74">
            <v>749.9</v>
          </cell>
          <cell r="C74">
            <v>124.6</v>
          </cell>
          <cell r="D74">
            <v>830.5</v>
          </cell>
          <cell r="E74">
            <v>106.5</v>
          </cell>
          <cell r="F74">
            <v>85.6</v>
          </cell>
          <cell r="G74">
            <v>246.40000000000003</v>
          </cell>
          <cell r="H74">
            <v>53.900000000000006</v>
          </cell>
          <cell r="I74">
            <v>48.6</v>
          </cell>
          <cell r="J74">
            <v>237.30000000000004</v>
          </cell>
          <cell r="K74">
            <v>83.8</v>
          </cell>
          <cell r="L74">
            <v>79.7</v>
          </cell>
          <cell r="M74">
            <v>585.29999999999995</v>
          </cell>
        </row>
        <row r="75">
          <cell r="A75">
            <v>199210</v>
          </cell>
          <cell r="B75">
            <v>797.6</v>
          </cell>
          <cell r="C75">
            <v>126</v>
          </cell>
          <cell r="D75">
            <v>884.4</v>
          </cell>
          <cell r="E75">
            <v>107.2</v>
          </cell>
          <cell r="F75">
            <v>86.5</v>
          </cell>
          <cell r="G75">
            <v>275.40000000000003</v>
          </cell>
          <cell r="H75">
            <v>62.7</v>
          </cell>
          <cell r="I75">
            <v>56.6</v>
          </cell>
          <cell r="J75">
            <v>264.10000000000002</v>
          </cell>
          <cell r="K75">
            <v>93.2</v>
          </cell>
          <cell r="L75">
            <v>88.7</v>
          </cell>
          <cell r="M75">
            <v>645.9</v>
          </cell>
        </row>
        <row r="76">
          <cell r="A76">
            <v>199211</v>
          </cell>
          <cell r="B76">
            <v>810.80000000000007</v>
          </cell>
          <cell r="C76">
            <v>127.3</v>
          </cell>
          <cell r="D76">
            <v>934</v>
          </cell>
          <cell r="E76">
            <v>107.9</v>
          </cell>
          <cell r="F76">
            <v>86.5</v>
          </cell>
          <cell r="G76">
            <v>326.60000000000002</v>
          </cell>
          <cell r="H76">
            <v>70.2</v>
          </cell>
          <cell r="I76">
            <v>68.099999999999994</v>
          </cell>
          <cell r="J76">
            <v>291.20000000000005</v>
          </cell>
          <cell r="K76">
            <v>101.7</v>
          </cell>
          <cell r="L76">
            <v>97.7</v>
          </cell>
          <cell r="M76">
            <v>706.4</v>
          </cell>
        </row>
        <row r="77">
          <cell r="A77">
            <v>199212</v>
          </cell>
          <cell r="B77">
            <v>829.40000000000009</v>
          </cell>
          <cell r="C77">
            <v>127.89999999999999</v>
          </cell>
          <cell r="D77">
            <v>1003.1</v>
          </cell>
          <cell r="E77">
            <v>108</v>
          </cell>
          <cell r="F77">
            <v>86.5</v>
          </cell>
          <cell r="G77">
            <v>392</v>
          </cell>
          <cell r="H77">
            <v>79.600000000000009</v>
          </cell>
          <cell r="I77">
            <v>77.3</v>
          </cell>
          <cell r="J77">
            <v>320.20000000000005</v>
          </cell>
          <cell r="K77">
            <v>110.7</v>
          </cell>
          <cell r="L77">
            <v>106.7</v>
          </cell>
          <cell r="M77">
            <v>768.4</v>
          </cell>
        </row>
        <row r="78">
          <cell r="A78">
            <v>199301</v>
          </cell>
          <cell r="B78">
            <v>56.8</v>
          </cell>
          <cell r="C78">
            <v>1</v>
          </cell>
          <cell r="D78">
            <v>59.4</v>
          </cell>
          <cell r="E78">
            <v>0.2</v>
          </cell>
          <cell r="F78">
            <v>1</v>
          </cell>
          <cell r="G78">
            <v>19.3</v>
          </cell>
          <cell r="H78">
            <v>6.2</v>
          </cell>
          <cell r="I78">
            <v>9.3000000000000007</v>
          </cell>
          <cell r="J78">
            <v>23</v>
          </cell>
          <cell r="K78">
            <v>8.6999999999999993</v>
          </cell>
          <cell r="L78">
            <v>9</v>
          </cell>
          <cell r="M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3.9</v>
          </cell>
          <cell r="D79">
            <v>139.1</v>
          </cell>
          <cell r="E79">
            <v>0.7</v>
          </cell>
          <cell r="F79">
            <v>4.7</v>
          </cell>
          <cell r="G79">
            <v>49</v>
          </cell>
          <cell r="H79">
            <v>13.600000000000001</v>
          </cell>
          <cell r="I79">
            <v>15.100000000000001</v>
          </cell>
          <cell r="J79">
            <v>48.2</v>
          </cell>
          <cell r="K79">
            <v>17.100000000000001</v>
          </cell>
          <cell r="L79">
            <v>17.5</v>
          </cell>
          <cell r="M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11.4</v>
          </cell>
          <cell r="D80">
            <v>244.2</v>
          </cell>
          <cell r="E80">
            <v>9</v>
          </cell>
          <cell r="F80">
            <v>10.100000000000001</v>
          </cell>
          <cell r="G80">
            <v>71.400000000000006</v>
          </cell>
          <cell r="H80">
            <v>21.700000000000003</v>
          </cell>
          <cell r="I80">
            <v>20</v>
          </cell>
          <cell r="J80">
            <v>70.099999999999994</v>
          </cell>
          <cell r="K80">
            <v>26.400000000000002</v>
          </cell>
          <cell r="L80">
            <v>26.3</v>
          </cell>
          <cell r="M80">
            <v>206.6</v>
          </cell>
        </row>
        <row r="81">
          <cell r="A81">
            <v>199304</v>
          </cell>
          <cell r="B81">
            <v>209.1</v>
          </cell>
          <cell r="C81">
            <v>23.5</v>
          </cell>
          <cell r="D81">
            <v>464.5</v>
          </cell>
          <cell r="E81">
            <v>26.3</v>
          </cell>
          <cell r="F81">
            <v>24</v>
          </cell>
          <cell r="G81">
            <v>93.5</v>
          </cell>
          <cell r="H81">
            <v>30.500000000000004</v>
          </cell>
          <cell r="I81">
            <v>24.5</v>
          </cell>
          <cell r="J81">
            <v>91.3</v>
          </cell>
          <cell r="K81">
            <v>35.400000000000006</v>
          </cell>
          <cell r="L81">
            <v>35.200000000000003</v>
          </cell>
          <cell r="M81">
            <v>276.60000000000002</v>
          </cell>
        </row>
        <row r="82">
          <cell r="A82">
            <v>199305</v>
          </cell>
          <cell r="B82">
            <v>309</v>
          </cell>
          <cell r="C82">
            <v>74.8</v>
          </cell>
          <cell r="D82">
            <v>834.3</v>
          </cell>
          <cell r="E82">
            <v>44.6</v>
          </cell>
          <cell r="F82">
            <v>42.6</v>
          </cell>
          <cell r="G82">
            <v>113.9</v>
          </cell>
          <cell r="H82">
            <v>40.5</v>
          </cell>
          <cell r="I82">
            <v>30</v>
          </cell>
          <cell r="J82">
            <v>114.9</v>
          </cell>
          <cell r="K82">
            <v>44.300000000000004</v>
          </cell>
          <cell r="L82">
            <v>44.1</v>
          </cell>
          <cell r="M82">
            <v>345.20000000000005</v>
          </cell>
        </row>
        <row r="83">
          <cell r="A83">
            <v>199306</v>
          </cell>
          <cell r="B83">
            <v>417.9</v>
          </cell>
          <cell r="C83">
            <v>128.80000000000001</v>
          </cell>
          <cell r="D83">
            <v>1052.3</v>
          </cell>
          <cell r="E83">
            <v>55</v>
          </cell>
          <cell r="F83">
            <v>65</v>
          </cell>
          <cell r="G83">
            <v>162.4</v>
          </cell>
          <cell r="H83">
            <v>49.7</v>
          </cell>
          <cell r="I83">
            <v>33.799999999999997</v>
          </cell>
          <cell r="J83">
            <v>140.20000000000002</v>
          </cell>
          <cell r="K83">
            <v>53.400000000000006</v>
          </cell>
          <cell r="L83">
            <v>53</v>
          </cell>
          <cell r="M83">
            <v>411.1</v>
          </cell>
        </row>
        <row r="84">
          <cell r="A84">
            <v>199307</v>
          </cell>
          <cell r="B84">
            <v>625.79999999999995</v>
          </cell>
          <cell r="C84">
            <v>157.5</v>
          </cell>
          <cell r="D84">
            <v>1182.3999999999999</v>
          </cell>
          <cell r="E84">
            <v>65</v>
          </cell>
          <cell r="F84">
            <v>79.3</v>
          </cell>
          <cell r="G84">
            <v>215.8</v>
          </cell>
          <cell r="H84">
            <v>55.900000000000006</v>
          </cell>
          <cell r="I84">
            <v>36.599999999999994</v>
          </cell>
          <cell r="J84">
            <v>166.10000000000002</v>
          </cell>
          <cell r="K84">
            <v>63.100000000000009</v>
          </cell>
          <cell r="L84">
            <v>62</v>
          </cell>
          <cell r="M84">
            <v>476.1</v>
          </cell>
        </row>
        <row r="85">
          <cell r="A85">
            <v>199308</v>
          </cell>
          <cell r="B85">
            <v>745.9</v>
          </cell>
          <cell r="C85">
            <v>174</v>
          </cell>
          <cell r="D85">
            <v>1233.8</v>
          </cell>
          <cell r="E85">
            <v>90.1</v>
          </cell>
          <cell r="F85">
            <v>82.6</v>
          </cell>
          <cell r="G85">
            <v>303.70000000000005</v>
          </cell>
          <cell r="H85">
            <v>66</v>
          </cell>
          <cell r="I85">
            <v>44.199999999999996</v>
          </cell>
          <cell r="J85">
            <v>193.70000000000002</v>
          </cell>
          <cell r="K85">
            <v>72.100000000000009</v>
          </cell>
          <cell r="L85">
            <v>71</v>
          </cell>
          <cell r="M85">
            <v>538.30000000000007</v>
          </cell>
        </row>
        <row r="86">
          <cell r="A86">
            <v>199309</v>
          </cell>
          <cell r="B86">
            <v>820</v>
          </cell>
          <cell r="C86">
            <v>179.9</v>
          </cell>
          <cell r="D86">
            <v>1291.8</v>
          </cell>
          <cell r="E86">
            <v>92.6</v>
          </cell>
          <cell r="F86">
            <v>83.6</v>
          </cell>
          <cell r="G86">
            <v>386.30000000000007</v>
          </cell>
          <cell r="H86">
            <v>76.099999999999994</v>
          </cell>
          <cell r="I86">
            <v>52.5</v>
          </cell>
          <cell r="J86">
            <v>219.9</v>
          </cell>
          <cell r="K86">
            <v>81.2</v>
          </cell>
          <cell r="L86">
            <v>80</v>
          </cell>
          <cell r="M86">
            <v>602.00000000000011</v>
          </cell>
        </row>
        <row r="87">
          <cell r="A87">
            <v>199310</v>
          </cell>
          <cell r="B87">
            <v>875.9</v>
          </cell>
          <cell r="C87">
            <v>182.5</v>
          </cell>
          <cell r="D87">
            <v>1345.6</v>
          </cell>
          <cell r="E87">
            <v>94.6</v>
          </cell>
          <cell r="F87">
            <v>84.6</v>
          </cell>
          <cell r="G87">
            <v>476.70000000000005</v>
          </cell>
          <cell r="H87">
            <v>89.199999999999989</v>
          </cell>
          <cell r="I87">
            <v>62.2</v>
          </cell>
          <cell r="J87">
            <v>245.9</v>
          </cell>
          <cell r="K87">
            <v>89.600000000000009</v>
          </cell>
          <cell r="L87">
            <v>89</v>
          </cell>
          <cell r="M87">
            <v>667.20000000000016</v>
          </cell>
        </row>
        <row r="88">
          <cell r="A88">
            <v>199311</v>
          </cell>
          <cell r="B88">
            <v>909.4</v>
          </cell>
          <cell r="C88">
            <v>185</v>
          </cell>
          <cell r="D88">
            <v>1408.6999999999998</v>
          </cell>
          <cell r="E88">
            <v>97.3</v>
          </cell>
          <cell r="F88">
            <v>85.399999999999991</v>
          </cell>
          <cell r="G88">
            <v>547.40000000000009</v>
          </cell>
          <cell r="H88">
            <v>99.399999999999991</v>
          </cell>
          <cell r="I88">
            <v>79.2</v>
          </cell>
          <cell r="J88">
            <v>272.7</v>
          </cell>
          <cell r="K88">
            <v>97.9</v>
          </cell>
          <cell r="L88">
            <v>98</v>
          </cell>
          <cell r="M88">
            <v>733.80000000000018</v>
          </cell>
        </row>
        <row r="89">
          <cell r="A89">
            <v>199312</v>
          </cell>
          <cell r="B89">
            <v>967.6</v>
          </cell>
          <cell r="C89">
            <v>186.3</v>
          </cell>
          <cell r="D89">
            <v>1492.6999999999998</v>
          </cell>
          <cell r="E89">
            <v>97.8</v>
          </cell>
          <cell r="F89">
            <v>85.6</v>
          </cell>
          <cell r="G89">
            <v>586.10000000000014</v>
          </cell>
          <cell r="H89">
            <v>112.8</v>
          </cell>
          <cell r="I89">
            <v>92.9</v>
          </cell>
          <cell r="J89">
            <v>302.7</v>
          </cell>
          <cell r="K89">
            <v>106.60000000000001</v>
          </cell>
          <cell r="L89">
            <v>107</v>
          </cell>
          <cell r="M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14.563728891973165</v>
          </cell>
          <cell r="D90">
            <v>111.08461716400643</v>
          </cell>
          <cell r="E90">
            <v>14.272484385843157</v>
          </cell>
          <cell r="F90">
            <v>7.0812861438815622</v>
          </cell>
          <cell r="G90">
            <v>45.312664816099982</v>
          </cell>
          <cell r="H90">
            <v>0</v>
          </cell>
          <cell r="I90">
            <v>0</v>
          </cell>
          <cell r="J90">
            <v>26.296275734443647</v>
          </cell>
          <cell r="K90">
            <v>9.3794124450612966</v>
          </cell>
          <cell r="L90">
            <v>9.9781286143881598</v>
          </cell>
          <cell r="M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29.091722105402297</v>
          </cell>
          <cell r="D91">
            <v>221.94939717440712</v>
          </cell>
          <cell r="E91">
            <v>28.494384121302545</v>
          </cell>
          <cell r="F91">
            <v>14.155672056616208</v>
          </cell>
          <cell r="G91">
            <v>90.605492739482401</v>
          </cell>
          <cell r="H91">
            <v>0</v>
          </cell>
          <cell r="I91">
            <v>0</v>
          </cell>
          <cell r="J91">
            <v>52.673402277379722</v>
          </cell>
          <cell r="K91">
            <v>18.764883496040582</v>
          </cell>
          <cell r="L91">
            <v>19.98707438269512</v>
          </cell>
          <cell r="M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43.583979640287396</v>
          </cell>
          <cell r="D92">
            <v>332.59434003120208</v>
          </cell>
          <cell r="E92">
            <v>42.665699206378164</v>
          </cell>
          <cell r="F92">
            <v>21.223157738203938</v>
          </cell>
          <cell r="G92">
            <v>135.87848377014726</v>
          </cell>
          <cell r="H92">
            <v>0</v>
          </cell>
          <cell r="I92">
            <v>0</v>
          </cell>
          <cell r="J92">
            <v>79.131379628808233</v>
          </cell>
          <cell r="K92">
            <v>28.156413152937851</v>
          </cell>
          <cell r="L92">
            <v>30.026837304920882</v>
          </cell>
          <cell r="M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56.483979640287394</v>
          </cell>
          <cell r="D93">
            <v>646.19434003120205</v>
          </cell>
          <cell r="E93">
            <v>69.265699206378173</v>
          </cell>
          <cell r="F93">
            <v>37.023157738203935</v>
          </cell>
          <cell r="G93">
            <v>164.97848377014725</v>
          </cell>
          <cell r="H93">
            <v>9.9</v>
          </cell>
          <cell r="I93">
            <v>5.6</v>
          </cell>
          <cell r="J93">
            <v>105.53137962880822</v>
          </cell>
          <cell r="K93">
            <v>36.756413152937853</v>
          </cell>
          <cell r="L93">
            <v>39.126837304920883</v>
          </cell>
          <cell r="M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117.78397964028738</v>
          </cell>
          <cell r="D94">
            <v>1108.5943400312021</v>
          </cell>
          <cell r="E94">
            <v>119.36569920637817</v>
          </cell>
          <cell r="F94">
            <v>58.023157738203935</v>
          </cell>
          <cell r="G94">
            <v>215.57848377014724</v>
          </cell>
          <cell r="H94">
            <v>20.200000000000003</v>
          </cell>
          <cell r="I94">
            <v>11.899999999999999</v>
          </cell>
          <cell r="J94">
            <v>133.83137962880824</v>
          </cell>
          <cell r="K94">
            <v>45.55641315293785</v>
          </cell>
          <cell r="L94">
            <v>48.42683730492088</v>
          </cell>
          <cell r="M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172.0839796402874</v>
          </cell>
          <cell r="D95">
            <v>1312.694340031202</v>
          </cell>
          <cell r="E95">
            <v>137.06569920637816</v>
          </cell>
          <cell r="F95">
            <v>80.523157738203935</v>
          </cell>
          <cell r="G95">
            <v>277.07848377014727</v>
          </cell>
          <cell r="H95">
            <v>29.900000000000002</v>
          </cell>
          <cell r="I95">
            <v>16.399999999999999</v>
          </cell>
          <cell r="J95">
            <v>160.93137962880823</v>
          </cell>
          <cell r="K95">
            <v>53.956413152937849</v>
          </cell>
          <cell r="L95">
            <v>57.726837304920878</v>
          </cell>
          <cell r="M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191.9839796402874</v>
          </cell>
          <cell r="D96">
            <v>1395.8943400312021</v>
          </cell>
          <cell r="E96">
            <v>148.16569920637815</v>
          </cell>
          <cell r="F96">
            <v>98.523157738203935</v>
          </cell>
          <cell r="G96">
            <v>316.1784837701473</v>
          </cell>
          <cell r="H96">
            <v>39.1</v>
          </cell>
          <cell r="I96">
            <v>20.9</v>
          </cell>
          <cell r="J96">
            <v>188.93137962880823</v>
          </cell>
          <cell r="K96">
            <v>62.756413152937853</v>
          </cell>
          <cell r="L96">
            <v>67.226837304920878</v>
          </cell>
          <cell r="M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207.0839796402874</v>
          </cell>
          <cell r="D97">
            <v>1449.2943400312022</v>
          </cell>
          <cell r="E97">
            <v>168.76569920637814</v>
          </cell>
          <cell r="F97">
            <v>106.12315773820393</v>
          </cell>
          <cell r="G97">
            <v>373.97848377014731</v>
          </cell>
          <cell r="H97">
            <v>48.6</v>
          </cell>
          <cell r="I97">
            <v>28.099999999999998</v>
          </cell>
          <cell r="J97">
            <v>216.23137962880824</v>
          </cell>
          <cell r="K97">
            <v>71.55641315293785</v>
          </cell>
          <cell r="L97">
            <v>76.92683730492088</v>
          </cell>
          <cell r="M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214.9839796402874</v>
          </cell>
          <cell r="D98">
            <v>1510.2943400312022</v>
          </cell>
          <cell r="E98">
            <v>178.56569920637816</v>
          </cell>
          <cell r="F98">
            <v>108.02315773820393</v>
          </cell>
          <cell r="G98">
            <v>428.97848377014731</v>
          </cell>
          <cell r="H98">
            <v>58.7</v>
          </cell>
          <cell r="I98">
            <v>35.5</v>
          </cell>
          <cell r="J98">
            <v>245.83137962880824</v>
          </cell>
          <cell r="K98">
            <v>80.356413152937847</v>
          </cell>
          <cell r="L98">
            <v>86.826837304920886</v>
          </cell>
          <cell r="M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215.78397964028741</v>
          </cell>
          <cell r="D99">
            <v>1601.2943400312022</v>
          </cell>
          <cell r="E99">
            <v>185.26569920637814</v>
          </cell>
          <cell r="F99">
            <v>108.02315773820393</v>
          </cell>
          <cell r="G99">
            <v>477.1784837701473</v>
          </cell>
          <cell r="H99">
            <v>68.3</v>
          </cell>
          <cell r="I99">
            <v>45.7</v>
          </cell>
          <cell r="J99">
            <v>277.43137962880826</v>
          </cell>
          <cell r="K99">
            <v>88.656413152937844</v>
          </cell>
          <cell r="L99">
            <v>97.126837304920883</v>
          </cell>
          <cell r="M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217.08397964028742</v>
          </cell>
          <cell r="D100">
            <v>1705.0943400312021</v>
          </cell>
          <cell r="E100">
            <v>186.76569920637814</v>
          </cell>
          <cell r="F100">
            <v>108.02315773820393</v>
          </cell>
          <cell r="G100">
            <v>537.47848377014725</v>
          </cell>
          <cell r="H100">
            <v>77.7</v>
          </cell>
          <cell r="I100">
            <v>58.7</v>
          </cell>
          <cell r="J100">
            <v>309.33137962880824</v>
          </cell>
          <cell r="K100">
            <v>96.856413152937847</v>
          </cell>
          <cell r="L100">
            <v>107.92683730492088</v>
          </cell>
          <cell r="M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218.78397964028741</v>
          </cell>
          <cell r="D101">
            <v>1798.9943400312022</v>
          </cell>
          <cell r="E101">
            <v>187.96569920637813</v>
          </cell>
          <cell r="F101">
            <v>108.02315773820393</v>
          </cell>
          <cell r="G101">
            <v>580.7784837701472</v>
          </cell>
          <cell r="H101">
            <v>88.600000000000009</v>
          </cell>
          <cell r="I101">
            <v>77</v>
          </cell>
          <cell r="J101">
            <v>347.93137962880826</v>
          </cell>
          <cell r="K101">
            <v>105.55641315293785</v>
          </cell>
          <cell r="L101">
            <v>119.02683730492087</v>
          </cell>
          <cell r="M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2.1</v>
          </cell>
          <cell r="D102">
            <v>126.6</v>
          </cell>
          <cell r="E102">
            <v>1.3</v>
          </cell>
          <cell r="F102">
            <v>0</v>
          </cell>
          <cell r="G102">
            <v>45.8</v>
          </cell>
          <cell r="H102">
            <v>8.3000000000000007</v>
          </cell>
          <cell r="I102">
            <v>11.8</v>
          </cell>
          <cell r="J102">
            <v>35.9</v>
          </cell>
          <cell r="K102">
            <v>8.3000000000000007</v>
          </cell>
          <cell r="L102">
            <v>11.4</v>
          </cell>
          <cell r="M102">
            <v>75.7</v>
          </cell>
        </row>
        <row r="103">
          <cell r="A103">
            <v>199502</v>
          </cell>
          <cell r="B103">
            <v>84.8</v>
          </cell>
          <cell r="C103">
            <v>6.6</v>
          </cell>
          <cell r="D103">
            <v>273.7</v>
          </cell>
          <cell r="E103">
            <v>5.8</v>
          </cell>
          <cell r="F103">
            <v>0.2</v>
          </cell>
          <cell r="G103">
            <v>83.3</v>
          </cell>
          <cell r="H103">
            <v>16.8</v>
          </cell>
          <cell r="I103">
            <v>18.899999999999999</v>
          </cell>
          <cell r="J103">
            <v>68.900000000000006</v>
          </cell>
          <cell r="K103">
            <v>16.600000000000001</v>
          </cell>
          <cell r="L103">
            <v>23</v>
          </cell>
          <cell r="M103">
            <v>149.80000000000001</v>
          </cell>
        </row>
        <row r="104">
          <cell r="A104">
            <v>199503</v>
          </cell>
          <cell r="B104">
            <v>113.8</v>
          </cell>
          <cell r="C104">
            <v>11.8</v>
          </cell>
          <cell r="D104">
            <v>450.9</v>
          </cell>
          <cell r="E104">
            <v>22.900000000000002</v>
          </cell>
          <cell r="F104">
            <v>5.2</v>
          </cell>
          <cell r="G104">
            <v>122.9</v>
          </cell>
          <cell r="H104">
            <v>26.9</v>
          </cell>
          <cell r="I104">
            <v>24.299999999999997</v>
          </cell>
          <cell r="J104">
            <v>99.9</v>
          </cell>
          <cell r="K104">
            <v>25.400000000000002</v>
          </cell>
          <cell r="L104">
            <v>34.799999999999997</v>
          </cell>
          <cell r="M104">
            <v>225.20000000000002</v>
          </cell>
        </row>
        <row r="105">
          <cell r="A105">
            <v>199504</v>
          </cell>
          <cell r="B105">
            <v>240.1</v>
          </cell>
          <cell r="C105">
            <v>35.900000000000006</v>
          </cell>
          <cell r="D105">
            <v>823.2</v>
          </cell>
          <cell r="E105">
            <v>60.7</v>
          </cell>
          <cell r="F105">
            <v>19.899999999999999</v>
          </cell>
          <cell r="G105">
            <v>156.80000000000001</v>
          </cell>
          <cell r="H105">
            <v>38.5</v>
          </cell>
          <cell r="I105">
            <v>29.499999999999996</v>
          </cell>
          <cell r="J105">
            <v>128.5</v>
          </cell>
          <cell r="K105">
            <v>33.900000000000006</v>
          </cell>
          <cell r="L105">
            <v>46.9</v>
          </cell>
          <cell r="M105">
            <v>300.40000000000003</v>
          </cell>
        </row>
        <row r="106">
          <cell r="A106">
            <v>199505</v>
          </cell>
          <cell r="B106">
            <v>468.1</v>
          </cell>
          <cell r="C106">
            <v>97.300000000000011</v>
          </cell>
          <cell r="D106">
            <v>1390</v>
          </cell>
          <cell r="E106">
            <v>100.7</v>
          </cell>
          <cell r="F106">
            <v>50.4</v>
          </cell>
          <cell r="G106">
            <v>194</v>
          </cell>
          <cell r="H106">
            <v>51.4</v>
          </cell>
          <cell r="I106">
            <v>35.9</v>
          </cell>
          <cell r="J106">
            <v>160.69999999999999</v>
          </cell>
          <cell r="K106">
            <v>42.900000000000006</v>
          </cell>
          <cell r="L106">
            <v>59</v>
          </cell>
          <cell r="M106">
            <v>373.80000000000007</v>
          </cell>
        </row>
        <row r="107">
          <cell r="A107">
            <v>199506</v>
          </cell>
          <cell r="B107">
            <v>735.3</v>
          </cell>
          <cell r="C107">
            <v>166.5</v>
          </cell>
          <cell r="D107">
            <v>1710.1</v>
          </cell>
          <cell r="E107">
            <v>124.80000000000001</v>
          </cell>
          <cell r="F107">
            <v>76.7</v>
          </cell>
          <cell r="G107">
            <v>237.7</v>
          </cell>
          <cell r="H107">
            <v>64</v>
          </cell>
          <cell r="I107">
            <v>40.6</v>
          </cell>
          <cell r="J107">
            <v>192.29999999999998</v>
          </cell>
          <cell r="K107">
            <v>52.300000000000004</v>
          </cell>
          <cell r="L107">
            <v>71.3</v>
          </cell>
          <cell r="M107">
            <v>444.80000000000007</v>
          </cell>
        </row>
        <row r="108">
          <cell r="A108">
            <v>199507</v>
          </cell>
          <cell r="B108">
            <v>947.5</v>
          </cell>
          <cell r="C108">
            <v>198.6</v>
          </cell>
          <cell r="D108">
            <v>1893.6</v>
          </cell>
          <cell r="E108">
            <v>152.9</v>
          </cell>
          <cell r="F108">
            <v>92.3</v>
          </cell>
          <cell r="G108">
            <v>304.2</v>
          </cell>
          <cell r="H108">
            <v>74.3</v>
          </cell>
          <cell r="I108">
            <v>44.7</v>
          </cell>
          <cell r="J108">
            <v>226.79999999999998</v>
          </cell>
          <cell r="K108">
            <v>61.5</v>
          </cell>
          <cell r="L108">
            <v>83.6</v>
          </cell>
          <cell r="M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216.79999999999998</v>
          </cell>
          <cell r="D109">
            <v>1983.8999999999999</v>
          </cell>
          <cell r="E109">
            <v>181.6</v>
          </cell>
          <cell r="F109">
            <v>95.2</v>
          </cell>
          <cell r="G109">
            <v>363.4</v>
          </cell>
          <cell r="H109">
            <v>84.7</v>
          </cell>
          <cell r="I109">
            <v>51.400000000000006</v>
          </cell>
          <cell r="J109">
            <v>261.79999999999995</v>
          </cell>
          <cell r="K109">
            <v>70.8</v>
          </cell>
          <cell r="L109">
            <v>95.899999999999991</v>
          </cell>
          <cell r="M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224.49999999999997</v>
          </cell>
          <cell r="D110">
            <v>2072.6999999999998</v>
          </cell>
          <cell r="E110">
            <v>205.6</v>
          </cell>
          <cell r="F110">
            <v>96.2</v>
          </cell>
          <cell r="G110">
            <v>402.59999999999997</v>
          </cell>
          <cell r="H110">
            <v>97.7</v>
          </cell>
          <cell r="I110">
            <v>60.900000000000006</v>
          </cell>
          <cell r="J110">
            <v>298.19999999999993</v>
          </cell>
          <cell r="K110">
            <v>80.099999999999994</v>
          </cell>
          <cell r="L110">
            <v>107.99999999999999</v>
          </cell>
          <cell r="M110">
            <v>650.90000000000009</v>
          </cell>
        </row>
        <row r="111">
          <cell r="A111">
            <v>199510</v>
          </cell>
          <cell r="B111">
            <v>1095</v>
          </cell>
          <cell r="C111">
            <v>225.29999999999998</v>
          </cell>
          <cell r="D111">
            <v>2164.6</v>
          </cell>
          <cell r="E111">
            <v>211.5</v>
          </cell>
          <cell r="F111">
            <v>96.600000000000009</v>
          </cell>
          <cell r="G111">
            <v>439.49999999999994</v>
          </cell>
          <cell r="H111">
            <v>109.9</v>
          </cell>
          <cell r="I111">
            <v>74.100000000000009</v>
          </cell>
          <cell r="J111">
            <v>333.99999999999994</v>
          </cell>
          <cell r="K111">
            <v>89</v>
          </cell>
          <cell r="L111">
            <v>120.09999999999998</v>
          </cell>
          <cell r="M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226.39999999999998</v>
          </cell>
          <cell r="D112">
            <v>2254.2999999999997</v>
          </cell>
          <cell r="E112">
            <v>215.2</v>
          </cell>
          <cell r="F112">
            <v>96.7</v>
          </cell>
          <cell r="G112">
            <v>465.39999999999992</v>
          </cell>
          <cell r="H112">
            <v>123.9</v>
          </cell>
          <cell r="I112">
            <v>90.9</v>
          </cell>
          <cell r="J112">
            <v>370.59999999999997</v>
          </cell>
          <cell r="K112">
            <v>98</v>
          </cell>
          <cell r="L112">
            <v>132.09999999999997</v>
          </cell>
          <cell r="M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226.99999999999997</v>
          </cell>
          <cell r="D113">
            <v>2368.3999999999996</v>
          </cell>
          <cell r="E113">
            <v>216.89999999999998</v>
          </cell>
          <cell r="F113">
            <v>96.7</v>
          </cell>
          <cell r="G113">
            <v>488.19999999999993</v>
          </cell>
          <cell r="H113">
            <v>139.5</v>
          </cell>
          <cell r="I113">
            <v>106.7</v>
          </cell>
          <cell r="J113">
            <v>410.79999999999995</v>
          </cell>
          <cell r="K113">
            <v>107.1</v>
          </cell>
          <cell r="L113">
            <v>144.19999999999996</v>
          </cell>
          <cell r="M113">
            <v>857.50000000000011</v>
          </cell>
        </row>
        <row r="114">
          <cell r="A114">
            <v>199601</v>
          </cell>
          <cell r="B114">
            <v>44.7</v>
          </cell>
          <cell r="C114">
            <v>1</v>
          </cell>
          <cell r="D114">
            <v>74.7</v>
          </cell>
          <cell r="E114">
            <v>2.7</v>
          </cell>
          <cell r="F114">
            <v>0.1</v>
          </cell>
          <cell r="G114">
            <v>32.299999999999997</v>
          </cell>
          <cell r="H114">
            <v>10.9</v>
          </cell>
          <cell r="I114">
            <v>11.8</v>
          </cell>
          <cell r="J114">
            <v>35.1</v>
          </cell>
          <cell r="K114">
            <v>8.6</v>
          </cell>
          <cell r="L114">
            <v>11.5</v>
          </cell>
          <cell r="M114">
            <v>73.5</v>
          </cell>
        </row>
        <row r="115">
          <cell r="A115">
            <v>199602</v>
          </cell>
          <cell r="B115">
            <v>85.4</v>
          </cell>
          <cell r="C115">
            <v>3.1</v>
          </cell>
          <cell r="D115">
            <v>179.8</v>
          </cell>
          <cell r="E115">
            <v>12.100000000000001</v>
          </cell>
          <cell r="F115">
            <v>0.4</v>
          </cell>
          <cell r="G115">
            <v>80.599999999999994</v>
          </cell>
          <cell r="H115">
            <v>22.1</v>
          </cell>
          <cell r="I115">
            <v>18.600000000000001</v>
          </cell>
          <cell r="J115">
            <v>65.7</v>
          </cell>
          <cell r="K115">
            <v>17.100000000000001</v>
          </cell>
          <cell r="L115">
            <v>22.6</v>
          </cell>
          <cell r="M115">
            <v>150.5</v>
          </cell>
        </row>
        <row r="116">
          <cell r="A116">
            <v>199603</v>
          </cell>
          <cell r="B116">
            <v>138.10000000000002</v>
          </cell>
          <cell r="C116">
            <v>8.1999999999999993</v>
          </cell>
          <cell r="D116">
            <v>358.8</v>
          </cell>
          <cell r="E116">
            <v>31.6</v>
          </cell>
          <cell r="F116">
            <v>4.5</v>
          </cell>
          <cell r="G116">
            <v>127.1</v>
          </cell>
          <cell r="H116">
            <v>34.6</v>
          </cell>
          <cell r="I116">
            <v>22.900000000000002</v>
          </cell>
          <cell r="J116">
            <v>97.9</v>
          </cell>
          <cell r="K116">
            <v>26.1</v>
          </cell>
          <cell r="L116">
            <v>33.299999999999997</v>
          </cell>
          <cell r="M116">
            <v>228.1</v>
          </cell>
        </row>
        <row r="117">
          <cell r="A117">
            <v>199604</v>
          </cell>
          <cell r="B117">
            <v>238.10000000000002</v>
          </cell>
          <cell r="C117">
            <v>30.8</v>
          </cell>
          <cell r="D117">
            <v>766.2</v>
          </cell>
          <cell r="E117">
            <v>65.099999999999994</v>
          </cell>
          <cell r="F117">
            <v>27.3</v>
          </cell>
          <cell r="G117">
            <v>161.6</v>
          </cell>
          <cell r="H117">
            <v>46.900000000000006</v>
          </cell>
          <cell r="I117">
            <v>27.6</v>
          </cell>
          <cell r="J117">
            <v>128.9</v>
          </cell>
          <cell r="K117">
            <v>34.900000000000006</v>
          </cell>
          <cell r="L117">
            <v>44.099999999999994</v>
          </cell>
          <cell r="M117">
            <v>307.10000000000002</v>
          </cell>
        </row>
        <row r="118">
          <cell r="A118">
            <v>199605</v>
          </cell>
          <cell r="B118">
            <v>391.8</v>
          </cell>
          <cell r="C118">
            <v>95.6</v>
          </cell>
          <cell r="D118">
            <v>1325.4</v>
          </cell>
          <cell r="E118">
            <v>114.39999999999999</v>
          </cell>
          <cell r="F118">
            <v>57.900000000000006</v>
          </cell>
          <cell r="G118">
            <v>207.1</v>
          </cell>
          <cell r="H118">
            <v>60.2</v>
          </cell>
          <cell r="I118">
            <v>33</v>
          </cell>
          <cell r="J118">
            <v>165</v>
          </cell>
          <cell r="K118">
            <v>44.300000000000004</v>
          </cell>
          <cell r="L118">
            <v>54.699999999999996</v>
          </cell>
          <cell r="M118">
            <v>384.5</v>
          </cell>
        </row>
        <row r="119">
          <cell r="A119">
            <v>199606</v>
          </cell>
          <cell r="B119">
            <v>692.90000000000009</v>
          </cell>
          <cell r="C119">
            <v>180.89999999999998</v>
          </cell>
          <cell r="D119">
            <v>1683.2</v>
          </cell>
          <cell r="E119">
            <v>148.19999999999999</v>
          </cell>
          <cell r="F119">
            <v>89.800000000000011</v>
          </cell>
          <cell r="G119">
            <v>276.89999999999998</v>
          </cell>
          <cell r="H119">
            <v>73.600000000000009</v>
          </cell>
          <cell r="I119">
            <v>38</v>
          </cell>
          <cell r="J119">
            <v>201.3</v>
          </cell>
          <cell r="K119">
            <v>53.400000000000006</v>
          </cell>
          <cell r="L119">
            <v>65.199999999999989</v>
          </cell>
          <cell r="M119">
            <v>459.2</v>
          </cell>
        </row>
        <row r="120">
          <cell r="A120">
            <v>199607</v>
          </cell>
          <cell r="B120">
            <v>937.60000000000014</v>
          </cell>
          <cell r="C120">
            <v>223.7</v>
          </cell>
          <cell r="D120">
            <v>1777.1000000000001</v>
          </cell>
          <cell r="E120">
            <v>171.2</v>
          </cell>
          <cell r="F120">
            <v>102.30000000000001</v>
          </cell>
          <cell r="G120">
            <v>347</v>
          </cell>
          <cell r="H120">
            <v>84.7</v>
          </cell>
          <cell r="I120">
            <v>42.6</v>
          </cell>
          <cell r="J120">
            <v>238.4</v>
          </cell>
          <cell r="K120">
            <v>63.100000000000009</v>
          </cell>
          <cell r="L120">
            <v>75.699999999999989</v>
          </cell>
          <cell r="M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243.5</v>
          </cell>
          <cell r="D121">
            <v>1847.7</v>
          </cell>
          <cell r="E121">
            <v>230.2</v>
          </cell>
          <cell r="F121">
            <v>105.70000000000002</v>
          </cell>
          <cell r="G121">
            <v>398.9</v>
          </cell>
          <cell r="H121">
            <v>94.5</v>
          </cell>
          <cell r="I121">
            <v>48.4</v>
          </cell>
          <cell r="J121">
            <v>273.7</v>
          </cell>
          <cell r="K121">
            <v>72.800000000000011</v>
          </cell>
          <cell r="L121">
            <v>86.299999999999983</v>
          </cell>
          <cell r="M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246.8</v>
          </cell>
          <cell r="D122">
            <v>1923.5</v>
          </cell>
          <cell r="E122">
            <v>251.1</v>
          </cell>
          <cell r="F122">
            <v>106.30000000000001</v>
          </cell>
          <cell r="G122">
            <v>445</v>
          </cell>
          <cell r="H122">
            <v>104.8</v>
          </cell>
          <cell r="I122">
            <v>58.599999999999994</v>
          </cell>
          <cell r="J122">
            <v>307.59999999999997</v>
          </cell>
          <cell r="K122">
            <v>82.300000000000011</v>
          </cell>
          <cell r="L122">
            <v>96.999999999999986</v>
          </cell>
          <cell r="M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248.10000000000002</v>
          </cell>
          <cell r="D123">
            <v>2015.4</v>
          </cell>
          <cell r="E123">
            <v>265.7</v>
          </cell>
          <cell r="F123">
            <v>106.4</v>
          </cell>
          <cell r="G123">
            <v>489.8</v>
          </cell>
          <cell r="H123">
            <v>116</v>
          </cell>
          <cell r="I123">
            <v>77.399999999999991</v>
          </cell>
          <cell r="J123">
            <v>341.49999999999994</v>
          </cell>
          <cell r="K123">
            <v>91.500000000000014</v>
          </cell>
          <cell r="L123">
            <v>107.89999999999999</v>
          </cell>
          <cell r="M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249.3</v>
          </cell>
          <cell r="D124">
            <v>2152.6</v>
          </cell>
          <cell r="E124">
            <v>268.2</v>
          </cell>
          <cell r="F124">
            <v>106.5</v>
          </cell>
          <cell r="G124">
            <v>525.6</v>
          </cell>
          <cell r="H124">
            <v>125.7</v>
          </cell>
          <cell r="I124">
            <v>96.1</v>
          </cell>
          <cell r="J124">
            <v>372.79999999999995</v>
          </cell>
          <cell r="K124">
            <v>100.90000000000002</v>
          </cell>
          <cell r="L124">
            <v>118.89999999999999</v>
          </cell>
          <cell r="M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250.8</v>
          </cell>
          <cell r="D125">
            <v>2308.9</v>
          </cell>
          <cell r="E125">
            <v>268.59999999999997</v>
          </cell>
          <cell r="F125">
            <v>106.5</v>
          </cell>
          <cell r="G125">
            <v>559.70000000000005</v>
          </cell>
          <cell r="H125">
            <v>136.4</v>
          </cell>
          <cell r="I125">
            <v>112.8</v>
          </cell>
          <cell r="J125">
            <v>410.49999999999994</v>
          </cell>
          <cell r="K125">
            <v>110.10000000000002</v>
          </cell>
          <cell r="L125">
            <v>130</v>
          </cell>
          <cell r="M125">
            <v>904.9</v>
          </cell>
        </row>
        <row r="126">
          <cell r="A126">
            <v>199701</v>
          </cell>
          <cell r="B126">
            <v>124.8</v>
          </cell>
          <cell r="C126">
            <v>1.4</v>
          </cell>
          <cell r="D126">
            <v>84</v>
          </cell>
          <cell r="E126">
            <v>0.8</v>
          </cell>
          <cell r="F126">
            <v>0</v>
          </cell>
          <cell r="G126">
            <v>71.099999999999994</v>
          </cell>
          <cell r="H126">
            <v>12.5</v>
          </cell>
          <cell r="I126">
            <v>13.9</v>
          </cell>
          <cell r="J126">
            <v>36.299999999999997</v>
          </cell>
          <cell r="K126">
            <v>9.1999999999999993</v>
          </cell>
          <cell r="L126">
            <v>11.2</v>
          </cell>
          <cell r="M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219.4</v>
          </cell>
          <cell r="E127">
            <v>17</v>
          </cell>
          <cell r="F127">
            <v>0.8</v>
          </cell>
          <cell r="G127">
            <v>146.5</v>
          </cell>
          <cell r="H127">
            <v>25.7</v>
          </cell>
          <cell r="I127">
            <v>23.9</v>
          </cell>
          <cell r="J127">
            <v>72.199999999999989</v>
          </cell>
          <cell r="K127">
            <v>17.5</v>
          </cell>
          <cell r="L127">
            <v>22.5</v>
          </cell>
          <cell r="M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10.7</v>
          </cell>
          <cell r="D128">
            <v>421.1</v>
          </cell>
          <cell r="E128">
            <v>33.200000000000003</v>
          </cell>
          <cell r="F128">
            <v>4.5999999999999996</v>
          </cell>
          <cell r="G128">
            <v>199.3</v>
          </cell>
          <cell r="H128">
            <v>40.200000000000003</v>
          </cell>
          <cell r="I128">
            <v>30.599999999999998</v>
          </cell>
          <cell r="J128">
            <v>106.6</v>
          </cell>
          <cell r="K128">
            <v>26.2</v>
          </cell>
          <cell r="L128">
            <v>33.299999999999997</v>
          </cell>
          <cell r="M128">
            <v>244.9</v>
          </cell>
        </row>
        <row r="129">
          <cell r="A129">
            <v>199704</v>
          </cell>
          <cell r="B129">
            <v>479</v>
          </cell>
          <cell r="C129">
            <v>30.2</v>
          </cell>
          <cell r="D129">
            <v>863.3</v>
          </cell>
          <cell r="E129">
            <v>52.900000000000006</v>
          </cell>
          <cell r="F129">
            <v>24.4</v>
          </cell>
          <cell r="G129">
            <v>245.5</v>
          </cell>
          <cell r="H129">
            <v>54.300000000000004</v>
          </cell>
          <cell r="I129">
            <v>35.599999999999994</v>
          </cell>
          <cell r="J129">
            <v>139.6</v>
          </cell>
          <cell r="K129">
            <v>35.4</v>
          </cell>
          <cell r="L129">
            <v>45.3</v>
          </cell>
          <cell r="M129">
            <v>327.7</v>
          </cell>
        </row>
        <row r="130">
          <cell r="A130">
            <v>199705</v>
          </cell>
          <cell r="B130">
            <v>743.4</v>
          </cell>
          <cell r="C130">
            <v>92.8</v>
          </cell>
          <cell r="D130">
            <v>1441.3</v>
          </cell>
          <cell r="E130">
            <v>81.300000000000011</v>
          </cell>
          <cell r="F130">
            <v>59.1</v>
          </cell>
          <cell r="G130">
            <v>292.8</v>
          </cell>
          <cell r="H130">
            <v>68.400000000000006</v>
          </cell>
          <cell r="I130">
            <v>40.899999999999991</v>
          </cell>
          <cell r="J130">
            <v>173.6</v>
          </cell>
          <cell r="K130">
            <v>45.5</v>
          </cell>
          <cell r="L130">
            <v>58.099999999999994</v>
          </cell>
          <cell r="M130">
            <v>408.9</v>
          </cell>
        </row>
        <row r="131">
          <cell r="A131">
            <v>199706</v>
          </cell>
          <cell r="B131">
            <v>1013</v>
          </cell>
          <cell r="C131">
            <v>169.6</v>
          </cell>
          <cell r="D131">
            <v>1768.3</v>
          </cell>
          <cell r="E131">
            <v>101.00000000000001</v>
          </cell>
          <cell r="F131">
            <v>93.800000000000011</v>
          </cell>
          <cell r="G131">
            <v>350.90000000000003</v>
          </cell>
          <cell r="H131">
            <v>82.5</v>
          </cell>
          <cell r="I131">
            <v>46.29999999999999</v>
          </cell>
          <cell r="J131">
            <v>208</v>
          </cell>
          <cell r="K131">
            <v>56</v>
          </cell>
          <cell r="L131">
            <v>71</v>
          </cell>
          <cell r="M131">
            <v>487</v>
          </cell>
        </row>
        <row r="132">
          <cell r="A132">
            <v>199707</v>
          </cell>
          <cell r="B132">
            <v>1144.4000000000001</v>
          </cell>
          <cell r="C132">
            <v>207.5</v>
          </cell>
          <cell r="D132">
            <v>1889.8</v>
          </cell>
          <cell r="E132">
            <v>123.80000000000001</v>
          </cell>
          <cell r="F132">
            <v>105.9</v>
          </cell>
          <cell r="G132">
            <v>407.6</v>
          </cell>
          <cell r="H132">
            <v>92.9</v>
          </cell>
          <cell r="I132">
            <v>51.999999999999993</v>
          </cell>
          <cell r="J132">
            <v>245.8</v>
          </cell>
          <cell r="K132">
            <v>66.7</v>
          </cell>
          <cell r="L132">
            <v>83.8</v>
          </cell>
          <cell r="M132">
            <v>563.6</v>
          </cell>
        </row>
        <row r="133">
          <cell r="A133">
            <v>199708</v>
          </cell>
          <cell r="B133">
            <v>1212.7</v>
          </cell>
          <cell r="C133">
            <v>217.3</v>
          </cell>
          <cell r="D133">
            <v>1962.3999999999999</v>
          </cell>
          <cell r="E133">
            <v>138.30000000000001</v>
          </cell>
          <cell r="F133">
            <v>111.60000000000001</v>
          </cell>
          <cell r="G133">
            <v>444.6</v>
          </cell>
          <cell r="H133">
            <v>103.10000000000001</v>
          </cell>
          <cell r="I133">
            <v>58.29999999999999</v>
          </cell>
          <cell r="J133">
            <v>283.3</v>
          </cell>
          <cell r="K133">
            <v>77.400000000000006</v>
          </cell>
          <cell r="L133">
            <v>96.6</v>
          </cell>
          <cell r="M133">
            <v>638.9</v>
          </cell>
        </row>
        <row r="134">
          <cell r="A134">
            <v>199709</v>
          </cell>
          <cell r="B134">
            <v>1245.4000000000001</v>
          </cell>
          <cell r="C134">
            <v>219.20000000000002</v>
          </cell>
          <cell r="D134">
            <v>2042.3</v>
          </cell>
          <cell r="E134">
            <v>140.80000000000001</v>
          </cell>
          <cell r="F134">
            <v>112.4</v>
          </cell>
          <cell r="G134">
            <v>493.40000000000003</v>
          </cell>
          <cell r="H134">
            <v>112.2</v>
          </cell>
          <cell r="I134">
            <v>69.699999999999989</v>
          </cell>
          <cell r="J134">
            <v>322</v>
          </cell>
          <cell r="K134">
            <v>87.800000000000011</v>
          </cell>
          <cell r="L134">
            <v>109.5</v>
          </cell>
          <cell r="M134">
            <v>715.5</v>
          </cell>
        </row>
        <row r="135">
          <cell r="A135">
            <v>199710</v>
          </cell>
          <cell r="B135">
            <v>1316.8000000000002</v>
          </cell>
          <cell r="C135">
            <v>220.3</v>
          </cell>
          <cell r="D135">
            <v>2131.1999999999998</v>
          </cell>
          <cell r="E135">
            <v>141.60000000000002</v>
          </cell>
          <cell r="F135">
            <v>112.80000000000001</v>
          </cell>
          <cell r="G135">
            <v>538.90000000000009</v>
          </cell>
          <cell r="H135">
            <v>122.8</v>
          </cell>
          <cell r="I135">
            <v>90.699999999999989</v>
          </cell>
          <cell r="J135">
            <v>361.6</v>
          </cell>
          <cell r="K135">
            <v>98.500000000000014</v>
          </cell>
          <cell r="L135">
            <v>122.7</v>
          </cell>
          <cell r="M135">
            <v>792.5</v>
          </cell>
        </row>
        <row r="136">
          <cell r="A136">
            <v>199711</v>
          </cell>
          <cell r="B136">
            <v>1362.4</v>
          </cell>
          <cell r="C136">
            <v>221</v>
          </cell>
          <cell r="D136">
            <v>2243.5</v>
          </cell>
          <cell r="E136">
            <v>142.80000000000001</v>
          </cell>
          <cell r="F136">
            <v>112.9</v>
          </cell>
          <cell r="G136">
            <v>576.60000000000014</v>
          </cell>
          <cell r="H136">
            <v>134.69999999999999</v>
          </cell>
          <cell r="I136">
            <v>109.6</v>
          </cell>
          <cell r="J136">
            <v>400.90000000000003</v>
          </cell>
          <cell r="K136">
            <v>108.40000000000002</v>
          </cell>
          <cell r="L136">
            <v>136</v>
          </cell>
          <cell r="M136">
            <v>870.2</v>
          </cell>
        </row>
        <row r="137">
          <cell r="A137">
            <v>199712</v>
          </cell>
          <cell r="B137">
            <v>1459.8000000000002</v>
          </cell>
          <cell r="C137">
            <v>221.6</v>
          </cell>
          <cell r="D137">
            <v>2398.1</v>
          </cell>
          <cell r="E137">
            <v>145.80000000000001</v>
          </cell>
          <cell r="F137">
            <v>112.9</v>
          </cell>
          <cell r="G137">
            <v>605.80000000000018</v>
          </cell>
          <cell r="H137">
            <v>146.6</v>
          </cell>
          <cell r="I137">
            <v>125.5</v>
          </cell>
          <cell r="J137">
            <v>443.90000000000003</v>
          </cell>
          <cell r="K137">
            <v>118.20000000000002</v>
          </cell>
          <cell r="L137">
            <v>149.4</v>
          </cell>
          <cell r="M137">
            <v>948</v>
          </cell>
        </row>
        <row r="138">
          <cell r="A138">
            <v>199801</v>
          </cell>
          <cell r="B138">
            <v>90.8</v>
          </cell>
          <cell r="C138">
            <v>0.7</v>
          </cell>
          <cell r="D138">
            <v>121.2</v>
          </cell>
          <cell r="E138">
            <v>15.2</v>
          </cell>
          <cell r="F138">
            <v>0.1</v>
          </cell>
          <cell r="G138">
            <v>72.900000000000006</v>
          </cell>
          <cell r="H138">
            <v>12.9</v>
          </cell>
          <cell r="I138">
            <v>13.1</v>
          </cell>
          <cell r="J138">
            <v>38.200000000000003</v>
          </cell>
          <cell r="K138">
            <v>9.6</v>
          </cell>
          <cell r="L138">
            <v>12.8</v>
          </cell>
          <cell r="M138">
            <v>84.1</v>
          </cell>
        </row>
        <row r="139">
          <cell r="A139">
            <v>199802</v>
          </cell>
          <cell r="B139">
            <v>157.1</v>
          </cell>
          <cell r="C139">
            <v>3.8</v>
          </cell>
          <cell r="D139">
            <v>321.2</v>
          </cell>
          <cell r="E139">
            <v>34.5</v>
          </cell>
          <cell r="F139">
            <v>1.8</v>
          </cell>
          <cell r="G139">
            <v>136.5</v>
          </cell>
          <cell r="H139">
            <v>27.8</v>
          </cell>
          <cell r="I139">
            <v>20.9</v>
          </cell>
          <cell r="J139">
            <v>74.599999999999994</v>
          </cell>
          <cell r="K139">
            <v>18.899999999999999</v>
          </cell>
          <cell r="L139">
            <v>25.6</v>
          </cell>
          <cell r="M139">
            <v>168.1</v>
          </cell>
        </row>
        <row r="140">
          <cell r="A140">
            <v>199803</v>
          </cell>
          <cell r="B140">
            <v>261.60000000000002</v>
          </cell>
          <cell r="C140">
            <v>11.899999999999999</v>
          </cell>
          <cell r="D140">
            <v>639.9</v>
          </cell>
          <cell r="E140">
            <v>58.1</v>
          </cell>
          <cell r="F140">
            <v>8.6</v>
          </cell>
          <cell r="G140">
            <v>183.8</v>
          </cell>
          <cell r="H140">
            <v>45.8</v>
          </cell>
          <cell r="I140">
            <v>27.099999999999998</v>
          </cell>
          <cell r="J140">
            <v>110.8</v>
          </cell>
          <cell r="K140">
            <v>28.799999999999997</v>
          </cell>
          <cell r="L140">
            <v>38.1</v>
          </cell>
          <cell r="M140">
            <v>254.7</v>
          </cell>
        </row>
        <row r="141">
          <cell r="A141">
            <v>199804</v>
          </cell>
          <cell r="B141">
            <v>374.8</v>
          </cell>
          <cell r="C141">
            <v>40.5</v>
          </cell>
          <cell r="D141">
            <v>1250.5</v>
          </cell>
          <cell r="E141">
            <v>70.5</v>
          </cell>
          <cell r="F141">
            <v>32.5</v>
          </cell>
          <cell r="G141">
            <v>217.3</v>
          </cell>
          <cell r="H141">
            <v>63.599999999999994</v>
          </cell>
          <cell r="I141">
            <v>32.299999999999997</v>
          </cell>
          <cell r="J141">
            <v>143.80000000000001</v>
          </cell>
          <cell r="K141">
            <v>38.9</v>
          </cell>
          <cell r="L141">
            <v>50.5</v>
          </cell>
          <cell r="M141">
            <v>341.4</v>
          </cell>
        </row>
        <row r="142">
          <cell r="A142">
            <v>199805</v>
          </cell>
          <cell r="B142">
            <v>541.4</v>
          </cell>
          <cell r="C142">
            <v>116.1</v>
          </cell>
          <cell r="D142">
            <v>1707.8</v>
          </cell>
          <cell r="E142">
            <v>75.8</v>
          </cell>
          <cell r="F142">
            <v>63.5</v>
          </cell>
          <cell r="G142">
            <v>275.7</v>
          </cell>
          <cell r="H142">
            <v>79.599999999999994</v>
          </cell>
          <cell r="I142">
            <v>37.599999999999994</v>
          </cell>
          <cell r="J142">
            <v>180.20000000000002</v>
          </cell>
          <cell r="K142">
            <v>49.8</v>
          </cell>
          <cell r="L142">
            <v>63.4</v>
          </cell>
          <cell r="M142">
            <v>428.9</v>
          </cell>
        </row>
        <row r="143">
          <cell r="A143">
            <v>199806</v>
          </cell>
          <cell r="B143">
            <v>907.7</v>
          </cell>
          <cell r="C143">
            <v>190.3</v>
          </cell>
          <cell r="D143">
            <v>1926.8</v>
          </cell>
          <cell r="E143">
            <v>79.099999999999994</v>
          </cell>
          <cell r="F143">
            <v>99</v>
          </cell>
          <cell r="G143">
            <v>357</v>
          </cell>
          <cell r="H143">
            <v>94</v>
          </cell>
          <cell r="I143">
            <v>43.099999999999994</v>
          </cell>
          <cell r="J143">
            <v>220</v>
          </cell>
          <cell r="K143">
            <v>60.8</v>
          </cell>
          <cell r="L143">
            <v>76.7</v>
          </cell>
          <cell r="M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216.3</v>
          </cell>
          <cell r="D144">
            <v>1995.2</v>
          </cell>
          <cell r="E144">
            <v>80.399999999999991</v>
          </cell>
          <cell r="F144">
            <v>114.2</v>
          </cell>
          <cell r="G144">
            <v>423.2</v>
          </cell>
          <cell r="H144">
            <v>105.7</v>
          </cell>
          <cell r="I144">
            <v>47.8</v>
          </cell>
          <cell r="J144">
            <v>262.10000000000002</v>
          </cell>
          <cell r="K144">
            <v>72.3</v>
          </cell>
          <cell r="L144">
            <v>89.9</v>
          </cell>
          <cell r="M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225.10000000000002</v>
          </cell>
          <cell r="D145">
            <v>2049.8000000000002</v>
          </cell>
          <cell r="E145">
            <v>82.699999999999989</v>
          </cell>
          <cell r="F145">
            <v>118.9</v>
          </cell>
          <cell r="G145">
            <v>463.9</v>
          </cell>
          <cell r="H145">
            <v>117.5</v>
          </cell>
          <cell r="I145">
            <v>52.5</v>
          </cell>
          <cell r="J145">
            <v>306.90000000000003</v>
          </cell>
          <cell r="K145">
            <v>83.2</v>
          </cell>
          <cell r="L145">
            <v>103.10000000000001</v>
          </cell>
          <cell r="M145">
            <v>676.9</v>
          </cell>
        </row>
        <row r="146">
          <cell r="A146">
            <v>199809</v>
          </cell>
          <cell r="B146">
            <v>1264.9000000000001</v>
          </cell>
          <cell r="C146">
            <v>228.50000000000003</v>
          </cell>
          <cell r="D146">
            <v>2127.6000000000004</v>
          </cell>
          <cell r="E146">
            <v>85.1</v>
          </cell>
          <cell r="F146">
            <v>119.60000000000001</v>
          </cell>
          <cell r="G146">
            <v>507.09999999999997</v>
          </cell>
          <cell r="H146">
            <v>128.9</v>
          </cell>
          <cell r="I146">
            <v>64</v>
          </cell>
          <cell r="J146">
            <v>353.50000000000006</v>
          </cell>
          <cell r="K146">
            <v>93.5</v>
          </cell>
          <cell r="L146">
            <v>116.10000000000001</v>
          </cell>
          <cell r="M146">
            <v>756.5</v>
          </cell>
        </row>
        <row r="147">
          <cell r="A147">
            <v>199810</v>
          </cell>
          <cell r="B147">
            <v>1350.9</v>
          </cell>
          <cell r="C147">
            <v>229.00000000000003</v>
          </cell>
          <cell r="D147">
            <v>2247.4000000000005</v>
          </cell>
          <cell r="E147">
            <v>86.399999999999991</v>
          </cell>
          <cell r="F147">
            <v>119.80000000000001</v>
          </cell>
          <cell r="G147">
            <v>571.4</v>
          </cell>
          <cell r="H147">
            <v>140.9</v>
          </cell>
          <cell r="I147">
            <v>82.7</v>
          </cell>
          <cell r="J147">
            <v>401.30000000000007</v>
          </cell>
          <cell r="K147">
            <v>103.8</v>
          </cell>
          <cell r="L147">
            <v>128.9</v>
          </cell>
          <cell r="M147">
            <v>835.7</v>
          </cell>
        </row>
        <row r="148">
          <cell r="A148">
            <v>199811</v>
          </cell>
          <cell r="B148">
            <v>1428.1000000000001</v>
          </cell>
          <cell r="C148">
            <v>229.60000000000002</v>
          </cell>
          <cell r="D148">
            <v>2393.6000000000004</v>
          </cell>
          <cell r="E148">
            <v>88.3</v>
          </cell>
          <cell r="F148">
            <v>119.9</v>
          </cell>
          <cell r="G148">
            <v>642.9</v>
          </cell>
          <cell r="H148">
            <v>151.9</v>
          </cell>
          <cell r="I148">
            <v>108.6</v>
          </cell>
          <cell r="J148">
            <v>445.70000000000005</v>
          </cell>
          <cell r="K148">
            <v>113.89999999999999</v>
          </cell>
          <cell r="L148">
            <v>141.70000000000002</v>
          </cell>
          <cell r="M148">
            <v>916.1</v>
          </cell>
        </row>
        <row r="149">
          <cell r="A149">
            <v>199812</v>
          </cell>
          <cell r="B149">
            <v>1548.8000000000002</v>
          </cell>
          <cell r="C149">
            <v>230.39794520547949</v>
          </cell>
          <cell r="D149">
            <v>2589.3000000000002</v>
          </cell>
          <cell r="E149">
            <v>95.3</v>
          </cell>
          <cell r="F149">
            <v>119.9</v>
          </cell>
          <cell r="G149">
            <v>702.5</v>
          </cell>
          <cell r="H149">
            <v>165</v>
          </cell>
          <cell r="I149">
            <v>127.89999999999999</v>
          </cell>
          <cell r="J149">
            <v>490.30000000000007</v>
          </cell>
          <cell r="K149">
            <v>123.89999999999999</v>
          </cell>
          <cell r="L149">
            <v>154.50000000000003</v>
          </cell>
          <cell r="M149">
            <v>998.1</v>
          </cell>
        </row>
        <row r="150">
          <cell r="A150">
            <v>199901</v>
          </cell>
          <cell r="B150">
            <v>207.1</v>
          </cell>
          <cell r="C150">
            <v>0.7</v>
          </cell>
          <cell r="D150">
            <v>148</v>
          </cell>
          <cell r="E150">
            <v>6.6</v>
          </cell>
          <cell r="F150">
            <v>0.3</v>
          </cell>
          <cell r="G150">
            <v>81.099999999999994</v>
          </cell>
          <cell r="H150">
            <v>15.5</v>
          </cell>
          <cell r="I150">
            <v>13.9</v>
          </cell>
          <cell r="J150">
            <v>46</v>
          </cell>
          <cell r="K150">
            <v>9.5</v>
          </cell>
          <cell r="L150">
            <v>13</v>
          </cell>
          <cell r="M150">
            <v>84.4</v>
          </cell>
        </row>
        <row r="151">
          <cell r="A151">
            <v>199902</v>
          </cell>
          <cell r="B151">
            <v>294</v>
          </cell>
          <cell r="C151">
            <v>4.7</v>
          </cell>
          <cell r="D151">
            <v>325.2</v>
          </cell>
          <cell r="E151">
            <v>18.5</v>
          </cell>
          <cell r="F151">
            <v>1.9000000000000001</v>
          </cell>
          <cell r="G151">
            <v>164.5</v>
          </cell>
          <cell r="H151">
            <v>33.9</v>
          </cell>
          <cell r="I151">
            <v>22.9</v>
          </cell>
          <cell r="J151">
            <v>93.8</v>
          </cell>
          <cell r="K151">
            <v>19.600000000000001</v>
          </cell>
          <cell r="L151">
            <v>26.1</v>
          </cell>
          <cell r="M151">
            <v>166.60000000000002</v>
          </cell>
        </row>
        <row r="152">
          <cell r="A152">
            <v>199903</v>
          </cell>
          <cell r="B152">
            <v>413.6</v>
          </cell>
          <cell r="C152">
            <v>14.3</v>
          </cell>
          <cell r="D152">
            <v>630.09999999999991</v>
          </cell>
          <cell r="E152">
            <v>42</v>
          </cell>
          <cell r="F152">
            <v>8.8000000000000007</v>
          </cell>
          <cell r="G152">
            <v>217.5</v>
          </cell>
          <cell r="H152">
            <v>52.7</v>
          </cell>
          <cell r="I152">
            <v>31.099999999999998</v>
          </cell>
          <cell r="J152">
            <v>140.6</v>
          </cell>
          <cell r="K152">
            <v>30.5</v>
          </cell>
          <cell r="L152">
            <v>39.400000000000006</v>
          </cell>
          <cell r="M152">
            <v>254.00000000000003</v>
          </cell>
        </row>
        <row r="153">
          <cell r="A153">
            <v>199904</v>
          </cell>
          <cell r="B153">
            <v>573</v>
          </cell>
          <cell r="C153">
            <v>36.6</v>
          </cell>
          <cell r="D153">
            <v>1143.8999999999999</v>
          </cell>
          <cell r="E153">
            <v>71.400000000000006</v>
          </cell>
          <cell r="F153">
            <v>30.5</v>
          </cell>
          <cell r="G153">
            <v>266.89999999999998</v>
          </cell>
          <cell r="H153">
            <v>70.400000000000006</v>
          </cell>
          <cell r="I153">
            <v>38.5</v>
          </cell>
          <cell r="J153">
            <v>183.2</v>
          </cell>
          <cell r="K153">
            <v>42.3</v>
          </cell>
          <cell r="L153">
            <v>52.800000000000004</v>
          </cell>
          <cell r="M153">
            <v>343.1</v>
          </cell>
        </row>
        <row r="154">
          <cell r="A154">
            <v>199905</v>
          </cell>
          <cell r="B154">
            <v>861.1</v>
          </cell>
          <cell r="C154">
            <v>91.300000000000011</v>
          </cell>
          <cell r="D154">
            <v>1856.7999999999997</v>
          </cell>
          <cell r="E154">
            <v>89.4</v>
          </cell>
          <cell r="F154">
            <v>71.900000000000006</v>
          </cell>
          <cell r="G154">
            <v>317.7</v>
          </cell>
          <cell r="H154">
            <v>85.800000000000011</v>
          </cell>
          <cell r="I154">
            <v>44.3</v>
          </cell>
          <cell r="J154">
            <v>229.6</v>
          </cell>
          <cell r="K154">
            <v>54.099999999999994</v>
          </cell>
          <cell r="L154">
            <v>66.300000000000011</v>
          </cell>
          <cell r="M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175.60000000000002</v>
          </cell>
          <cell r="D155">
            <v>2285.1</v>
          </cell>
          <cell r="E155">
            <v>97.9</v>
          </cell>
          <cell r="F155">
            <v>110.80000000000001</v>
          </cell>
          <cell r="G155">
            <v>378.5</v>
          </cell>
          <cell r="H155">
            <v>98.500000000000014</v>
          </cell>
          <cell r="I155">
            <v>50.3</v>
          </cell>
          <cell r="J155">
            <v>273.10000000000002</v>
          </cell>
          <cell r="K155">
            <v>66.099999999999994</v>
          </cell>
          <cell r="L155">
            <v>79.900000000000006</v>
          </cell>
          <cell r="M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220.3</v>
          </cell>
          <cell r="D156">
            <v>2469.7999999999997</v>
          </cell>
          <cell r="E156">
            <v>103.4</v>
          </cell>
          <cell r="F156">
            <v>135.20000000000002</v>
          </cell>
          <cell r="G156">
            <v>482.4</v>
          </cell>
          <cell r="H156">
            <v>111.80000000000001</v>
          </cell>
          <cell r="I156">
            <v>57</v>
          </cell>
          <cell r="J156">
            <v>315.90000000000003</v>
          </cell>
          <cell r="K156">
            <v>78</v>
          </cell>
          <cell r="L156">
            <v>93.5</v>
          </cell>
          <cell r="M156">
            <v>602.1</v>
          </cell>
        </row>
        <row r="157">
          <cell r="A157">
            <v>199908</v>
          </cell>
          <cell r="B157">
            <v>1649.6</v>
          </cell>
          <cell r="C157">
            <v>234.20000000000002</v>
          </cell>
          <cell r="D157">
            <v>2571.7999999999997</v>
          </cell>
          <cell r="E157">
            <v>109</v>
          </cell>
          <cell r="F157">
            <v>143.20000000000002</v>
          </cell>
          <cell r="G157">
            <v>553.79999999999995</v>
          </cell>
          <cell r="H157">
            <v>123.30000000000001</v>
          </cell>
          <cell r="I157">
            <v>64.8</v>
          </cell>
          <cell r="J157">
            <v>360.70000000000005</v>
          </cell>
          <cell r="K157">
            <v>90.2</v>
          </cell>
          <cell r="L157">
            <v>107.1</v>
          </cell>
          <cell r="M157">
            <v>684.5</v>
          </cell>
        </row>
        <row r="158">
          <cell r="A158">
            <v>199909</v>
          </cell>
          <cell r="B158">
            <v>1716.5</v>
          </cell>
          <cell r="C158">
            <v>246.9</v>
          </cell>
          <cell r="D158">
            <v>2666.4999999999995</v>
          </cell>
          <cell r="E158">
            <v>121.3</v>
          </cell>
          <cell r="F158">
            <v>144.4</v>
          </cell>
          <cell r="G158">
            <v>609.69999999999993</v>
          </cell>
          <cell r="H158">
            <v>132.80000000000001</v>
          </cell>
          <cell r="I158">
            <v>76.8</v>
          </cell>
          <cell r="J158">
            <v>407.6</v>
          </cell>
          <cell r="K158">
            <v>101.7</v>
          </cell>
          <cell r="L158">
            <v>120.8</v>
          </cell>
          <cell r="M158">
            <v>765.4</v>
          </cell>
        </row>
        <row r="159">
          <cell r="A159">
            <v>199910</v>
          </cell>
          <cell r="B159">
            <v>1808.4</v>
          </cell>
          <cell r="C159">
            <v>248.20000000000002</v>
          </cell>
          <cell r="D159">
            <v>2778.9999999999995</v>
          </cell>
          <cell r="E159">
            <v>129.30000000000001</v>
          </cell>
          <cell r="F159">
            <v>144.70000000000002</v>
          </cell>
          <cell r="G159">
            <v>691.3</v>
          </cell>
          <cell r="H159">
            <v>144.9</v>
          </cell>
          <cell r="I159">
            <v>98.5</v>
          </cell>
          <cell r="J159">
            <v>456.5</v>
          </cell>
          <cell r="K159">
            <v>112.3</v>
          </cell>
          <cell r="L159">
            <v>134.4</v>
          </cell>
          <cell r="M159">
            <v>847</v>
          </cell>
        </row>
        <row r="160">
          <cell r="A160">
            <v>199911</v>
          </cell>
          <cell r="B160">
            <v>1882</v>
          </cell>
          <cell r="C160">
            <v>249.10000000000002</v>
          </cell>
          <cell r="D160">
            <v>2921.1999999999994</v>
          </cell>
          <cell r="E160">
            <v>131.5</v>
          </cell>
          <cell r="F160">
            <v>144.9</v>
          </cell>
          <cell r="G160">
            <v>751.3</v>
          </cell>
          <cell r="H160">
            <v>157.4</v>
          </cell>
          <cell r="I160">
            <v>122</v>
          </cell>
          <cell r="J160">
            <v>504.3</v>
          </cell>
          <cell r="K160">
            <v>122.8</v>
          </cell>
          <cell r="L160">
            <v>147.9</v>
          </cell>
          <cell r="M160">
            <v>929.7</v>
          </cell>
        </row>
        <row r="161">
          <cell r="A161">
            <v>199912</v>
          </cell>
          <cell r="B161">
            <v>1946.8</v>
          </cell>
          <cell r="C161">
            <v>250.20000000000002</v>
          </cell>
          <cell r="D161">
            <v>3049.5999999999995</v>
          </cell>
          <cell r="E161">
            <v>136</v>
          </cell>
          <cell r="F161">
            <v>145</v>
          </cell>
          <cell r="G161">
            <v>807.59999999999991</v>
          </cell>
          <cell r="H161">
            <v>168.4</v>
          </cell>
          <cell r="I161">
            <v>142.19999999999999</v>
          </cell>
          <cell r="J161">
            <v>553.4</v>
          </cell>
          <cell r="K161">
            <v>133.19999999999999</v>
          </cell>
          <cell r="L161">
            <v>161.30000000000001</v>
          </cell>
          <cell r="M161">
            <v>1013.3000000000001</v>
          </cell>
        </row>
        <row r="162">
          <cell r="A162">
            <v>20001</v>
          </cell>
          <cell r="B162">
            <v>2047.7</v>
          </cell>
          <cell r="C162">
            <v>251.50000000000003</v>
          </cell>
          <cell r="D162">
            <v>3200.9999999999995</v>
          </cell>
          <cell r="E162">
            <v>144.1</v>
          </cell>
          <cell r="F162">
            <v>145.30000000000001</v>
          </cell>
          <cell r="G162">
            <v>872.69999999999993</v>
          </cell>
          <cell r="H162">
            <v>180.3</v>
          </cell>
          <cell r="I162">
            <v>158.19999999999999</v>
          </cell>
          <cell r="J162">
            <v>603.29999999999995</v>
          </cell>
          <cell r="K162">
            <v>143.19999999999999</v>
          </cell>
          <cell r="L162">
            <v>174.70000000000002</v>
          </cell>
          <cell r="M162">
            <v>1101.3000000000002</v>
          </cell>
        </row>
      </sheetData>
      <sheetData sheetId="3" refreshError="1">
        <row r="18">
          <cell r="A18">
            <v>198801</v>
          </cell>
          <cell r="B18">
            <v>26.6</v>
          </cell>
          <cell r="C18">
            <v>2.4</v>
          </cell>
          <cell r="D18">
            <v>2.4</v>
          </cell>
          <cell r="E18">
            <v>76.900000000000006</v>
          </cell>
          <cell r="F18">
            <v>0.5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1.1000000000000001</v>
          </cell>
          <cell r="X18">
            <v>0</v>
          </cell>
          <cell r="Y18">
            <v>0.5</v>
          </cell>
          <cell r="Z18">
            <v>507.9</v>
          </cell>
          <cell r="AA18">
            <v>0</v>
          </cell>
          <cell r="AB18">
            <v>41.8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26.4</v>
          </cell>
          <cell r="AH18">
            <v>1.4</v>
          </cell>
          <cell r="AI18">
            <v>5.8</v>
          </cell>
          <cell r="AJ18">
            <v>8.9</v>
          </cell>
          <cell r="AK18">
            <v>9.5</v>
          </cell>
          <cell r="AL18">
            <v>70</v>
          </cell>
        </row>
        <row r="19">
          <cell r="A19">
            <v>198802</v>
          </cell>
          <cell r="B19">
            <v>69.300000000000011</v>
          </cell>
          <cell r="C19">
            <v>4.3</v>
          </cell>
          <cell r="D19">
            <v>8.4</v>
          </cell>
          <cell r="E19">
            <v>204.5</v>
          </cell>
          <cell r="F19">
            <v>0.7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5.0999999999999996</v>
          </cell>
          <cell r="X19">
            <v>0</v>
          </cell>
          <cell r="Y19">
            <v>1.5</v>
          </cell>
          <cell r="Z19">
            <v>1009.9</v>
          </cell>
          <cell r="AA19">
            <v>0</v>
          </cell>
          <cell r="AB19">
            <v>118.3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53</v>
          </cell>
          <cell r="AH19">
            <v>2.9</v>
          </cell>
          <cell r="AI19">
            <v>11.5</v>
          </cell>
          <cell r="AJ19">
            <v>17.100000000000001</v>
          </cell>
          <cell r="AK19">
            <v>19.100000000000001</v>
          </cell>
          <cell r="AL19">
            <v>139</v>
          </cell>
        </row>
        <row r="20">
          <cell r="A20">
            <v>198803</v>
          </cell>
          <cell r="B20">
            <v>110.10000000000001</v>
          </cell>
          <cell r="C20">
            <v>6.1999999999999993</v>
          </cell>
          <cell r="D20">
            <v>16.5</v>
          </cell>
          <cell r="E20">
            <v>447.3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22.700000000000003</v>
          </cell>
          <cell r="X20">
            <v>0</v>
          </cell>
          <cell r="Y20">
            <v>6.6</v>
          </cell>
          <cell r="Z20">
            <v>1460.3</v>
          </cell>
          <cell r="AA20">
            <v>6.7903865310888714E-313</v>
          </cell>
          <cell r="AB20">
            <v>170.6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77</v>
          </cell>
          <cell r="AH20">
            <v>4.5</v>
          </cell>
          <cell r="AI20">
            <v>17.3</v>
          </cell>
          <cell r="AJ20">
            <v>26.700000000000003</v>
          </cell>
          <cell r="AK20">
            <v>28.8</v>
          </cell>
          <cell r="AL20">
            <v>209.4</v>
          </cell>
        </row>
        <row r="21">
          <cell r="A21">
            <v>198804</v>
          </cell>
          <cell r="B21">
            <v>182.2</v>
          </cell>
          <cell r="C21">
            <v>10.399999999999999</v>
          </cell>
          <cell r="D21">
            <v>36</v>
          </cell>
          <cell r="E21">
            <v>749.7</v>
          </cell>
          <cell r="F21">
            <v>1.6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68.7</v>
          </cell>
          <cell r="X21">
            <v>0</v>
          </cell>
          <cell r="Y21">
            <v>27</v>
          </cell>
          <cell r="Z21">
            <v>1756.3</v>
          </cell>
          <cell r="AA21">
            <v>0</v>
          </cell>
          <cell r="AB21">
            <v>222.3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102.9</v>
          </cell>
          <cell r="AH21">
            <v>6.2</v>
          </cell>
          <cell r="AI21">
            <v>23.200000000000003</v>
          </cell>
          <cell r="AJ21">
            <v>37.5</v>
          </cell>
          <cell r="AK21">
            <v>38.9</v>
          </cell>
          <cell r="AL21">
            <v>280.2</v>
          </cell>
        </row>
        <row r="22">
          <cell r="A22">
            <v>198805</v>
          </cell>
          <cell r="B22">
            <v>328.4</v>
          </cell>
          <cell r="C22">
            <v>18.299999999999997</v>
          </cell>
          <cell r="D22">
            <v>110.5</v>
          </cell>
          <cell r="E22">
            <v>1307.2</v>
          </cell>
          <cell r="F22">
            <v>7.1999999999999993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118.5</v>
          </cell>
          <cell r="X22">
            <v>0</v>
          </cell>
          <cell r="Y22">
            <v>61.6</v>
          </cell>
          <cell r="Z22">
            <v>2126.8000000000002</v>
          </cell>
          <cell r="AA22">
            <v>0</v>
          </cell>
          <cell r="AB22">
            <v>269.8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132.20000000000002</v>
          </cell>
          <cell r="AH22">
            <v>8</v>
          </cell>
          <cell r="AI22">
            <v>29.1</v>
          </cell>
          <cell r="AJ22">
            <v>48.6</v>
          </cell>
          <cell r="AK22">
            <v>49.5</v>
          </cell>
          <cell r="AL22">
            <v>351.1</v>
          </cell>
        </row>
        <row r="23">
          <cell r="A23">
            <v>198806</v>
          </cell>
          <cell r="B23">
            <v>579</v>
          </cell>
          <cell r="C23">
            <v>28.999999999999996</v>
          </cell>
          <cell r="D23">
            <v>191.6</v>
          </cell>
          <cell r="E23">
            <v>1622.4</v>
          </cell>
          <cell r="F23">
            <v>44.599999999999994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150.4</v>
          </cell>
          <cell r="X23">
            <v>0</v>
          </cell>
          <cell r="Y23">
            <v>76.8</v>
          </cell>
          <cell r="Z23">
            <v>2671</v>
          </cell>
          <cell r="AA23">
            <v>0</v>
          </cell>
          <cell r="AB23">
            <v>326.7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160.20000000000002</v>
          </cell>
          <cell r="AH23">
            <v>9.6999999999999993</v>
          </cell>
          <cell r="AI23">
            <v>34.9</v>
          </cell>
          <cell r="AJ23">
            <v>59.5</v>
          </cell>
          <cell r="AK23">
            <v>59.4</v>
          </cell>
          <cell r="AL23">
            <v>422.1</v>
          </cell>
        </row>
        <row r="24">
          <cell r="A24">
            <v>198807</v>
          </cell>
          <cell r="B24">
            <v>830.2</v>
          </cell>
          <cell r="C24">
            <v>35.599999999999994</v>
          </cell>
          <cell r="D24">
            <v>231.8</v>
          </cell>
          <cell r="E24">
            <v>1729.3000000000002</v>
          </cell>
          <cell r="F24">
            <v>96.8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182.3</v>
          </cell>
          <cell r="X24">
            <v>0</v>
          </cell>
          <cell r="Y24">
            <v>87.2</v>
          </cell>
          <cell r="Z24">
            <v>3206.8</v>
          </cell>
          <cell r="AA24">
            <v>0</v>
          </cell>
          <cell r="AB24">
            <v>371.9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183.3</v>
          </cell>
          <cell r="AH24">
            <v>11.399999999999999</v>
          </cell>
          <cell r="AI24">
            <v>41.1</v>
          </cell>
          <cell r="AJ24">
            <v>70.5</v>
          </cell>
          <cell r="AK24">
            <v>69.8</v>
          </cell>
          <cell r="AL24">
            <v>493.6</v>
          </cell>
        </row>
        <row r="25">
          <cell r="A25">
            <v>198808</v>
          </cell>
          <cell r="B25">
            <v>1006.2</v>
          </cell>
          <cell r="C25">
            <v>38.699999999999996</v>
          </cell>
          <cell r="D25">
            <v>249.70000000000002</v>
          </cell>
          <cell r="E25">
            <v>1776.4</v>
          </cell>
          <cell r="F25">
            <v>121.1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213.5</v>
          </cell>
          <cell r="X25">
            <v>0</v>
          </cell>
          <cell r="Y25">
            <v>96.3</v>
          </cell>
          <cell r="Z25">
            <v>3778.5</v>
          </cell>
          <cell r="AA25">
            <v>0</v>
          </cell>
          <cell r="AB25">
            <v>458.7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203.4</v>
          </cell>
          <cell r="AH25">
            <v>12.999999999999998</v>
          </cell>
          <cell r="AI25">
            <v>47.7</v>
          </cell>
          <cell r="AJ25">
            <v>81.8</v>
          </cell>
          <cell r="AK25">
            <v>80.2</v>
          </cell>
          <cell r="AL25">
            <v>565.9</v>
          </cell>
        </row>
        <row r="26">
          <cell r="A26">
            <v>198809</v>
          </cell>
          <cell r="B26">
            <v>1077.8</v>
          </cell>
          <cell r="C26">
            <v>44.8</v>
          </cell>
          <cell r="D26">
            <v>258.70000000000005</v>
          </cell>
          <cell r="E26">
            <v>1828.2</v>
          </cell>
          <cell r="F26">
            <v>125.6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265.60000000000002</v>
          </cell>
          <cell r="X26">
            <v>0</v>
          </cell>
          <cell r="Y26">
            <v>98.2</v>
          </cell>
          <cell r="Z26">
            <v>4337.2</v>
          </cell>
          <cell r="AA26">
            <v>0</v>
          </cell>
          <cell r="AB26">
            <v>520.29999999999995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227.20000000000002</v>
          </cell>
          <cell r="AH26">
            <v>14.499999999999998</v>
          </cell>
          <cell r="AI26">
            <v>53.5</v>
          </cell>
          <cell r="AJ26">
            <v>91.1</v>
          </cell>
          <cell r="AK26">
            <v>90.7</v>
          </cell>
          <cell r="AL26">
            <v>636.5</v>
          </cell>
        </row>
        <row r="27">
          <cell r="A27">
            <v>198810</v>
          </cell>
          <cell r="B27">
            <v>1095.5999999999999</v>
          </cell>
          <cell r="C27">
            <v>50.099999999999994</v>
          </cell>
          <cell r="D27">
            <v>261.10000000000002</v>
          </cell>
          <cell r="E27">
            <v>1911.4</v>
          </cell>
          <cell r="F27">
            <v>131.29999999999998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278.70000000000005</v>
          </cell>
          <cell r="X27">
            <v>0</v>
          </cell>
          <cell r="Y27">
            <v>98.9</v>
          </cell>
          <cell r="Z27">
            <v>4906.5999999999995</v>
          </cell>
          <cell r="AA27">
            <v>0</v>
          </cell>
          <cell r="AB27">
            <v>565.69999999999993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252.9</v>
          </cell>
          <cell r="AH27">
            <v>16.099999999999998</v>
          </cell>
          <cell r="AI27">
            <v>59.7</v>
          </cell>
          <cell r="AJ27">
            <v>100</v>
          </cell>
          <cell r="AK27">
            <v>100.3</v>
          </cell>
          <cell r="AL27">
            <v>708</v>
          </cell>
        </row>
        <row r="28">
          <cell r="A28">
            <v>198811</v>
          </cell>
          <cell r="B28">
            <v>1116.6999999999998</v>
          </cell>
          <cell r="C28">
            <v>51.499999999999993</v>
          </cell>
          <cell r="D28">
            <v>262.20000000000005</v>
          </cell>
          <cell r="E28">
            <v>2000.8000000000002</v>
          </cell>
          <cell r="F28">
            <v>148.89999999999998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280.10000000000002</v>
          </cell>
          <cell r="X28">
            <v>0</v>
          </cell>
          <cell r="Y28">
            <v>99.100000000000009</v>
          </cell>
          <cell r="Z28">
            <v>5414.5999999999995</v>
          </cell>
          <cell r="AA28">
            <v>0</v>
          </cell>
          <cell r="AB28">
            <v>602.99999999999989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276</v>
          </cell>
          <cell r="AH28">
            <v>17.7</v>
          </cell>
          <cell r="AI28">
            <v>66.5</v>
          </cell>
          <cell r="AJ28">
            <v>107.8</v>
          </cell>
          <cell r="AK28">
            <v>109.7</v>
          </cell>
          <cell r="AL28">
            <v>779.8</v>
          </cell>
        </row>
        <row r="29">
          <cell r="A29">
            <v>198812</v>
          </cell>
          <cell r="B29">
            <v>1129.1999999999998</v>
          </cell>
          <cell r="C29">
            <v>52.599999999999994</v>
          </cell>
          <cell r="D29">
            <v>263.30000000000007</v>
          </cell>
          <cell r="E29">
            <v>2108.1000000000004</v>
          </cell>
          <cell r="F29">
            <v>152.79999999999998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282.40000000000003</v>
          </cell>
          <cell r="X29">
            <v>0</v>
          </cell>
          <cell r="Y29">
            <v>99.4</v>
          </cell>
          <cell r="Z29">
            <v>5950.9999999999991</v>
          </cell>
          <cell r="AA29">
            <v>0</v>
          </cell>
          <cell r="AB29">
            <v>645.09999999999991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296.7</v>
          </cell>
          <cell r="AH29">
            <v>19.2</v>
          </cell>
          <cell r="AI29">
            <v>73.5</v>
          </cell>
          <cell r="AJ29">
            <v>116.5</v>
          </cell>
          <cell r="AK29">
            <v>118.2</v>
          </cell>
          <cell r="AL29">
            <v>849.5</v>
          </cell>
        </row>
        <row r="30">
          <cell r="A30">
            <v>198901</v>
          </cell>
          <cell r="B30">
            <v>31.7</v>
          </cell>
          <cell r="C30">
            <v>2</v>
          </cell>
          <cell r="D30">
            <v>0.9</v>
          </cell>
          <cell r="E30">
            <v>86.9</v>
          </cell>
          <cell r="F30">
            <v>0.5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1.3</v>
          </cell>
          <cell r="X30">
            <v>0</v>
          </cell>
          <cell r="Y30">
            <v>0.2</v>
          </cell>
          <cell r="Z30">
            <v>527.70000000000005</v>
          </cell>
          <cell r="AA30">
            <v>0</v>
          </cell>
          <cell r="AB30">
            <v>52.9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14.8</v>
          </cell>
          <cell r="AH30">
            <v>1.3</v>
          </cell>
          <cell r="AI30">
            <v>6.5</v>
          </cell>
          <cell r="AJ30">
            <v>8.4</v>
          </cell>
          <cell r="AK30">
            <v>7.9</v>
          </cell>
          <cell r="AL30">
            <v>72.7</v>
          </cell>
        </row>
        <row r="31">
          <cell r="A31">
            <v>198902</v>
          </cell>
          <cell r="B31">
            <v>58.3</v>
          </cell>
          <cell r="C31">
            <v>4.5999999999999996</v>
          </cell>
          <cell r="D31">
            <v>3</v>
          </cell>
          <cell r="E31">
            <v>199.10000000000002</v>
          </cell>
          <cell r="F31">
            <v>0.7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5.3</v>
          </cell>
          <cell r="X31">
            <v>0</v>
          </cell>
          <cell r="Y31">
            <v>1.3</v>
          </cell>
          <cell r="Z31">
            <v>995.90000000000009</v>
          </cell>
          <cell r="AA31">
            <v>0</v>
          </cell>
          <cell r="AB31">
            <v>116.3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28.700000000000003</v>
          </cell>
          <cell r="AH31">
            <v>2.8</v>
          </cell>
          <cell r="AI31">
            <v>12.4</v>
          </cell>
          <cell r="AJ31">
            <v>16</v>
          </cell>
          <cell r="AK31">
            <v>15</v>
          </cell>
          <cell r="AL31">
            <v>146.10000000000002</v>
          </cell>
        </row>
        <row r="32">
          <cell r="A32">
            <v>198903</v>
          </cell>
          <cell r="B32">
            <v>89</v>
          </cell>
          <cell r="C32">
            <v>6.3999999999999995</v>
          </cell>
          <cell r="D32">
            <v>7.7</v>
          </cell>
          <cell r="E32">
            <v>343.8</v>
          </cell>
          <cell r="F32">
            <v>0.89999999999999991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0</v>
          </cell>
          <cell r="Y32">
            <v>6.2</v>
          </cell>
          <cell r="Z32">
            <v>1502.8000000000002</v>
          </cell>
          <cell r="AA32">
            <v>0</v>
          </cell>
          <cell r="AB32">
            <v>195.7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42.5</v>
          </cell>
          <cell r="AH32">
            <v>4.5</v>
          </cell>
          <cell r="AI32">
            <v>18.5</v>
          </cell>
          <cell r="AJ32">
            <v>24.5</v>
          </cell>
          <cell r="AK32">
            <v>22.8</v>
          </cell>
          <cell r="AL32">
            <v>221.8</v>
          </cell>
        </row>
        <row r="33">
          <cell r="A33">
            <v>198904</v>
          </cell>
          <cell r="B33">
            <v>131.1</v>
          </cell>
          <cell r="C33">
            <v>10.8</v>
          </cell>
          <cell r="D33">
            <v>19.2</v>
          </cell>
          <cell r="E33">
            <v>551.9</v>
          </cell>
          <cell r="F33">
            <v>1.0999999999999999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78.400000000000006</v>
          </cell>
          <cell r="X33">
            <v>0</v>
          </cell>
          <cell r="Y33">
            <v>22.7</v>
          </cell>
          <cell r="Z33">
            <v>1916.9</v>
          </cell>
          <cell r="AA33">
            <v>0</v>
          </cell>
          <cell r="AB33">
            <v>235.1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57</v>
          </cell>
          <cell r="AH33">
            <v>6.1</v>
          </cell>
          <cell r="AI33">
            <v>24.9</v>
          </cell>
          <cell r="AJ33">
            <v>33.299999999999997</v>
          </cell>
          <cell r="AK33">
            <v>30.8</v>
          </cell>
          <cell r="AL33">
            <v>294.39999999999998</v>
          </cell>
        </row>
        <row r="34">
          <cell r="A34">
            <v>198905</v>
          </cell>
          <cell r="B34">
            <v>264</v>
          </cell>
          <cell r="C34">
            <v>19.100000000000001</v>
          </cell>
          <cell r="D34">
            <v>78.900000000000006</v>
          </cell>
          <cell r="E34">
            <v>972.7</v>
          </cell>
          <cell r="F34">
            <v>5.3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127.7</v>
          </cell>
          <cell r="X34">
            <v>0</v>
          </cell>
          <cell r="Y34">
            <v>57.2</v>
          </cell>
          <cell r="Z34">
            <v>2272.3000000000002</v>
          </cell>
          <cell r="AA34">
            <v>0</v>
          </cell>
          <cell r="AB34">
            <v>266.5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73</v>
          </cell>
          <cell r="AH34">
            <v>7.8999999999999995</v>
          </cell>
          <cell r="AI34">
            <v>31.4</v>
          </cell>
          <cell r="AJ34">
            <v>43.4</v>
          </cell>
          <cell r="AK34">
            <v>38.9</v>
          </cell>
          <cell r="AL34">
            <v>365.09999999999997</v>
          </cell>
        </row>
        <row r="35">
          <cell r="A35">
            <v>198906</v>
          </cell>
          <cell r="B35">
            <v>430</v>
          </cell>
          <cell r="C35">
            <v>27.8</v>
          </cell>
          <cell r="D35">
            <v>145.80000000000001</v>
          </cell>
          <cell r="E35">
            <v>1253.8000000000002</v>
          </cell>
          <cell r="F35">
            <v>28.2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166.9</v>
          </cell>
          <cell r="X35">
            <v>0</v>
          </cell>
          <cell r="Y35">
            <v>83.1</v>
          </cell>
          <cell r="Z35">
            <v>2790.2000000000003</v>
          </cell>
          <cell r="AA35">
            <v>0</v>
          </cell>
          <cell r="AB35">
            <v>328.2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89.1</v>
          </cell>
          <cell r="AH35">
            <v>9.6999999999999993</v>
          </cell>
          <cell r="AI35">
            <v>37.4</v>
          </cell>
          <cell r="AJ35">
            <v>54.099999999999994</v>
          </cell>
          <cell r="AK35">
            <v>46.8</v>
          </cell>
          <cell r="AL35">
            <v>427.59999999999997</v>
          </cell>
        </row>
        <row r="36">
          <cell r="A36">
            <v>198907</v>
          </cell>
          <cell r="B36">
            <v>765.3</v>
          </cell>
          <cell r="C36">
            <v>35.200000000000003</v>
          </cell>
          <cell r="D36">
            <v>196</v>
          </cell>
          <cell r="E36">
            <v>1360.9</v>
          </cell>
          <cell r="F36">
            <v>82.1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206.9</v>
          </cell>
          <cell r="X36">
            <v>0</v>
          </cell>
          <cell r="Y36">
            <v>99.399999999999991</v>
          </cell>
          <cell r="Z36">
            <v>3320.4000000000005</v>
          </cell>
          <cell r="AA36">
            <v>0</v>
          </cell>
          <cell r="AB36">
            <v>439.79999999999995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107</v>
          </cell>
          <cell r="AH36">
            <v>11.6</v>
          </cell>
          <cell r="AI36">
            <v>43.5</v>
          </cell>
          <cell r="AJ36">
            <v>65.199999999999989</v>
          </cell>
          <cell r="AK36">
            <v>54.8</v>
          </cell>
          <cell r="AL36">
            <v>490.99999999999994</v>
          </cell>
        </row>
        <row r="37">
          <cell r="A37">
            <v>198908</v>
          </cell>
          <cell r="B37">
            <v>961.9</v>
          </cell>
          <cell r="C37">
            <v>38.900000000000006</v>
          </cell>
          <cell r="D37">
            <v>210.8</v>
          </cell>
          <cell r="E37">
            <v>1393</v>
          </cell>
          <cell r="F37">
            <v>111.89999999999999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260</v>
          </cell>
          <cell r="X37">
            <v>0</v>
          </cell>
          <cell r="Y37">
            <v>103.49999999999999</v>
          </cell>
          <cell r="Z37">
            <v>3953.2000000000007</v>
          </cell>
          <cell r="AA37">
            <v>0</v>
          </cell>
          <cell r="AB37">
            <v>549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125.1</v>
          </cell>
          <cell r="AH37">
            <v>13.299999999999999</v>
          </cell>
          <cell r="AI37">
            <v>48.8</v>
          </cell>
          <cell r="AJ37">
            <v>75.999999999999986</v>
          </cell>
          <cell r="AK37">
            <v>62.9</v>
          </cell>
          <cell r="AL37">
            <v>553.9</v>
          </cell>
        </row>
        <row r="38">
          <cell r="A38">
            <v>198909</v>
          </cell>
          <cell r="B38">
            <v>1013.1</v>
          </cell>
          <cell r="C38">
            <v>47.400000000000006</v>
          </cell>
          <cell r="D38">
            <v>217.70000000000002</v>
          </cell>
          <cell r="E38">
            <v>1451.5</v>
          </cell>
          <cell r="F38">
            <v>123.89999999999999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295.89999999999998</v>
          </cell>
          <cell r="X38">
            <v>0</v>
          </cell>
          <cell r="Y38">
            <v>105.29999999999998</v>
          </cell>
          <cell r="Z38">
            <v>4536.2000000000007</v>
          </cell>
          <cell r="AA38">
            <v>0</v>
          </cell>
          <cell r="AB38">
            <v>615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143.1</v>
          </cell>
          <cell r="AH38">
            <v>15.1</v>
          </cell>
          <cell r="AI38">
            <v>54.4</v>
          </cell>
          <cell r="AJ38">
            <v>86.399999999999991</v>
          </cell>
          <cell r="AK38">
            <v>71.099999999999994</v>
          </cell>
          <cell r="AL38">
            <v>616</v>
          </cell>
        </row>
        <row r="39">
          <cell r="A39">
            <v>198910</v>
          </cell>
          <cell r="B39">
            <v>1041.3</v>
          </cell>
          <cell r="C39">
            <v>51.2</v>
          </cell>
          <cell r="D39">
            <v>222.60000000000002</v>
          </cell>
          <cell r="E39">
            <v>1516.5</v>
          </cell>
          <cell r="F39">
            <v>137.89999999999998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321.39999999999998</v>
          </cell>
          <cell r="X39">
            <v>0</v>
          </cell>
          <cell r="Y39">
            <v>105.49999999999999</v>
          </cell>
          <cell r="Z39">
            <v>5150.7000000000007</v>
          </cell>
          <cell r="AA39">
            <v>0</v>
          </cell>
          <cell r="AB39">
            <v>687.1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162.1</v>
          </cell>
          <cell r="AH39">
            <v>16.8</v>
          </cell>
          <cell r="AI39">
            <v>60.5</v>
          </cell>
          <cell r="AJ39">
            <v>95.399999999999991</v>
          </cell>
          <cell r="AK39">
            <v>79.199999999999989</v>
          </cell>
          <cell r="AL39">
            <v>678.9</v>
          </cell>
        </row>
        <row r="40">
          <cell r="A40">
            <v>198911</v>
          </cell>
          <cell r="B40">
            <v>1072.3999999999999</v>
          </cell>
          <cell r="C40">
            <v>53.900000000000006</v>
          </cell>
          <cell r="D40">
            <v>223.3</v>
          </cell>
          <cell r="E40">
            <v>1601</v>
          </cell>
          <cell r="F40">
            <v>156.89999999999998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321.39999999999998</v>
          </cell>
          <cell r="X40">
            <v>0</v>
          </cell>
          <cell r="Y40">
            <v>105.69999999999999</v>
          </cell>
          <cell r="Z40">
            <v>5771.3000000000011</v>
          </cell>
          <cell r="AA40">
            <v>0</v>
          </cell>
          <cell r="AB40">
            <v>744.7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180.79999999999998</v>
          </cell>
          <cell r="AH40">
            <v>18.5</v>
          </cell>
          <cell r="AI40">
            <v>66.7</v>
          </cell>
          <cell r="AJ40">
            <v>103.3</v>
          </cell>
          <cell r="AK40">
            <v>87.499999999999986</v>
          </cell>
          <cell r="AL40">
            <v>740.9</v>
          </cell>
        </row>
        <row r="41">
          <cell r="A41">
            <v>198912</v>
          </cell>
          <cell r="B41">
            <v>1091.3999999999999</v>
          </cell>
          <cell r="C41">
            <v>55.7</v>
          </cell>
          <cell r="D41">
            <v>224.60000000000002</v>
          </cell>
          <cell r="E41">
            <v>1690.5</v>
          </cell>
          <cell r="F41">
            <v>159.29999999999998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321.5</v>
          </cell>
          <cell r="X41">
            <v>0</v>
          </cell>
          <cell r="Y41">
            <v>105.79999999999998</v>
          </cell>
          <cell r="Z41">
            <v>6335.3000000000011</v>
          </cell>
          <cell r="AA41">
            <v>0</v>
          </cell>
          <cell r="AB41">
            <v>785.30000000000007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205.39999999999998</v>
          </cell>
          <cell r="AH41">
            <v>20</v>
          </cell>
          <cell r="AI41">
            <v>73.400000000000006</v>
          </cell>
          <cell r="AJ41">
            <v>111.8</v>
          </cell>
          <cell r="AK41">
            <v>95.799999999999983</v>
          </cell>
          <cell r="AL41">
            <v>802.3</v>
          </cell>
        </row>
        <row r="42">
          <cell r="A42">
            <v>199001</v>
          </cell>
          <cell r="B42">
            <v>30</v>
          </cell>
          <cell r="C42">
            <v>2.8</v>
          </cell>
          <cell r="D42">
            <v>2.2999999999999998</v>
          </cell>
          <cell r="E42">
            <v>89.2</v>
          </cell>
          <cell r="F42">
            <v>1.2</v>
          </cell>
          <cell r="G42">
            <v>3.4</v>
          </cell>
          <cell r="H42">
            <v>7.1</v>
          </cell>
          <cell r="I42">
            <v>58.7</v>
          </cell>
          <cell r="J42">
            <v>0.5</v>
          </cell>
          <cell r="K42">
            <v>15.8</v>
          </cell>
          <cell r="L42">
            <v>8</v>
          </cell>
          <cell r="M42">
            <v>6.6</v>
          </cell>
          <cell r="N42">
            <v>14.9</v>
          </cell>
          <cell r="O42">
            <v>4.5999999999999996</v>
          </cell>
          <cell r="P42">
            <v>23</v>
          </cell>
          <cell r="Q42">
            <v>20.8</v>
          </cell>
          <cell r="R42">
            <v>0.2</v>
          </cell>
          <cell r="S42">
            <v>9.6</v>
          </cell>
          <cell r="T42">
            <v>4.5999999999999996</v>
          </cell>
          <cell r="U42">
            <v>4.9000000000000004</v>
          </cell>
          <cell r="V42">
            <v>3.7</v>
          </cell>
          <cell r="W42">
            <v>1.4</v>
          </cell>
          <cell r="X42">
            <v>0.71</v>
          </cell>
          <cell r="Y42">
            <v>0.3</v>
          </cell>
          <cell r="Z42">
            <v>586.20000000000005</v>
          </cell>
          <cell r="AA42">
            <v>6.2</v>
          </cell>
          <cell r="AB42">
            <v>51.2</v>
          </cell>
          <cell r="AC42">
            <v>5.2</v>
          </cell>
          <cell r="AD42">
            <v>10.7</v>
          </cell>
          <cell r="AE42">
            <v>0.6</v>
          </cell>
          <cell r="AF42">
            <v>413.4</v>
          </cell>
          <cell r="AG42">
            <v>21.1</v>
          </cell>
          <cell r="AH42">
            <v>1.5</v>
          </cell>
          <cell r="AI42">
            <v>6.3</v>
          </cell>
          <cell r="AJ42">
            <v>8.4</v>
          </cell>
          <cell r="AK42">
            <v>8</v>
          </cell>
          <cell r="AL42">
            <v>70.400000000000006</v>
          </cell>
        </row>
        <row r="43">
          <cell r="A43">
            <v>199002</v>
          </cell>
          <cell r="B43">
            <v>62.7</v>
          </cell>
          <cell r="C43">
            <v>5.4</v>
          </cell>
          <cell r="D43">
            <v>8.3000000000000007</v>
          </cell>
          <cell r="E43">
            <v>193.60000000000002</v>
          </cell>
          <cell r="F43">
            <v>2.1</v>
          </cell>
          <cell r="G43">
            <v>7.1999999999999993</v>
          </cell>
          <cell r="H43">
            <v>11.6</v>
          </cell>
          <cell r="I43">
            <v>113.7</v>
          </cell>
          <cell r="J43">
            <v>0.8</v>
          </cell>
          <cell r="K43">
            <v>25.4</v>
          </cell>
          <cell r="L43">
            <v>18.600000000000001</v>
          </cell>
          <cell r="M43">
            <v>13.3</v>
          </cell>
          <cell r="N43">
            <v>40.200000000000003</v>
          </cell>
          <cell r="O43">
            <v>7.6</v>
          </cell>
          <cell r="P43">
            <v>55.3</v>
          </cell>
          <cell r="Q43">
            <v>42.7</v>
          </cell>
          <cell r="R43">
            <v>0.5</v>
          </cell>
          <cell r="S43">
            <v>24.2</v>
          </cell>
          <cell r="T43">
            <v>8.6</v>
          </cell>
          <cell r="U43">
            <v>9.5</v>
          </cell>
          <cell r="V43">
            <v>23.3</v>
          </cell>
          <cell r="W43">
            <v>3</v>
          </cell>
          <cell r="X43">
            <v>3.54</v>
          </cell>
          <cell r="Y43">
            <v>2.5</v>
          </cell>
          <cell r="Z43">
            <v>1105.3000000000002</v>
          </cell>
          <cell r="AA43">
            <v>11.100000000000001</v>
          </cell>
          <cell r="AB43">
            <v>108</v>
          </cell>
          <cell r="AC43">
            <v>10</v>
          </cell>
          <cell r="AD43">
            <v>21.799999999999997</v>
          </cell>
          <cell r="AE43">
            <v>1.5</v>
          </cell>
          <cell r="AF43">
            <v>829.2</v>
          </cell>
          <cell r="AG43">
            <v>41.8</v>
          </cell>
          <cell r="AH43">
            <v>3.1</v>
          </cell>
          <cell r="AI43">
            <v>12</v>
          </cell>
          <cell r="AJ43">
            <v>17.100000000000001</v>
          </cell>
          <cell r="AK43">
            <v>15.7</v>
          </cell>
          <cell r="AL43">
            <v>139.60000000000002</v>
          </cell>
        </row>
        <row r="44">
          <cell r="A44">
            <v>199003</v>
          </cell>
          <cell r="B44">
            <v>82.9</v>
          </cell>
          <cell r="C44">
            <v>7.7</v>
          </cell>
          <cell r="D44">
            <v>15</v>
          </cell>
          <cell r="E44">
            <v>317.5</v>
          </cell>
          <cell r="F44">
            <v>2.2000000000000002</v>
          </cell>
          <cell r="G44">
            <v>11.7</v>
          </cell>
          <cell r="H44">
            <v>15.399999999999999</v>
          </cell>
          <cell r="I44">
            <v>170.9</v>
          </cell>
          <cell r="J44">
            <v>1</v>
          </cell>
          <cell r="K44">
            <v>36.5</v>
          </cell>
          <cell r="L44">
            <v>30.5</v>
          </cell>
          <cell r="M44">
            <v>20.100000000000001</v>
          </cell>
          <cell r="N44">
            <v>62.2</v>
          </cell>
          <cell r="O44">
            <v>10.399999999999999</v>
          </cell>
          <cell r="P44">
            <v>81.5</v>
          </cell>
          <cell r="Q44">
            <v>64.300000000000011</v>
          </cell>
          <cell r="R44">
            <v>1.8</v>
          </cell>
          <cell r="S44">
            <v>39.700000000000003</v>
          </cell>
          <cell r="T44">
            <v>14.3</v>
          </cell>
          <cell r="U44">
            <v>14.4</v>
          </cell>
          <cell r="V44">
            <v>39.1</v>
          </cell>
          <cell r="W44">
            <v>8.1</v>
          </cell>
          <cell r="X44">
            <v>5.03</v>
          </cell>
          <cell r="Y44">
            <v>7.5</v>
          </cell>
          <cell r="Z44">
            <v>1644.3000000000002</v>
          </cell>
          <cell r="AA44">
            <v>15.900000000000002</v>
          </cell>
          <cell r="AB44">
            <v>157.6</v>
          </cell>
          <cell r="AC44">
            <v>21.6</v>
          </cell>
          <cell r="AD44">
            <v>33.5</v>
          </cell>
          <cell r="AE44">
            <v>1.9</v>
          </cell>
          <cell r="AF44">
            <v>1214.2</v>
          </cell>
          <cell r="AG44">
            <v>65</v>
          </cell>
          <cell r="AH44">
            <v>5</v>
          </cell>
          <cell r="AI44">
            <v>17.8</v>
          </cell>
          <cell r="AJ44">
            <v>27.8</v>
          </cell>
          <cell r="AK44">
            <v>21.7</v>
          </cell>
          <cell r="AL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10.3</v>
          </cell>
          <cell r="D45">
            <v>25</v>
          </cell>
          <cell r="E45">
            <v>489.6</v>
          </cell>
          <cell r="F45">
            <v>2.3000000000000003</v>
          </cell>
          <cell r="G45">
            <v>17.2</v>
          </cell>
          <cell r="H45">
            <v>19</v>
          </cell>
          <cell r="I45">
            <v>241.8</v>
          </cell>
          <cell r="J45">
            <v>1.4</v>
          </cell>
          <cell r="K45">
            <v>49.7</v>
          </cell>
          <cell r="L45">
            <v>47</v>
          </cell>
          <cell r="M45">
            <v>28.3</v>
          </cell>
          <cell r="N45">
            <v>75.5</v>
          </cell>
          <cell r="O45">
            <v>18.899999999999999</v>
          </cell>
          <cell r="P45">
            <v>109.1</v>
          </cell>
          <cell r="Q45">
            <v>83.600000000000009</v>
          </cell>
          <cell r="R45">
            <v>5.8</v>
          </cell>
          <cell r="S45">
            <v>57</v>
          </cell>
          <cell r="T45">
            <v>25.200000000000003</v>
          </cell>
          <cell r="U45">
            <v>19.100000000000001</v>
          </cell>
          <cell r="V45">
            <v>45.800000000000004</v>
          </cell>
          <cell r="W45">
            <v>46.7</v>
          </cell>
          <cell r="X45">
            <v>7.1</v>
          </cell>
          <cell r="Y45">
            <v>21</v>
          </cell>
          <cell r="Z45">
            <v>2048</v>
          </cell>
          <cell r="AA45">
            <v>22.700000000000003</v>
          </cell>
          <cell r="AB45">
            <v>189.8</v>
          </cell>
          <cell r="AC45">
            <v>29.700000000000003</v>
          </cell>
          <cell r="AD45">
            <v>43.8</v>
          </cell>
          <cell r="AE45">
            <v>2.5</v>
          </cell>
          <cell r="AF45">
            <v>1591.6</v>
          </cell>
          <cell r="AG45">
            <v>86.4</v>
          </cell>
          <cell r="AH45">
            <v>7.3</v>
          </cell>
          <cell r="AI45">
            <v>23.4</v>
          </cell>
          <cell r="AJ45">
            <v>38.200000000000003</v>
          </cell>
          <cell r="AK45">
            <v>28.299999999999997</v>
          </cell>
          <cell r="AL45">
            <v>282.8</v>
          </cell>
        </row>
        <row r="46">
          <cell r="A46">
            <v>199005</v>
          </cell>
          <cell r="B46">
            <v>263</v>
          </cell>
          <cell r="C46">
            <v>16</v>
          </cell>
          <cell r="D46">
            <v>59.5</v>
          </cell>
          <cell r="E46">
            <v>671.40000000000009</v>
          </cell>
          <cell r="F46">
            <v>5.5</v>
          </cell>
          <cell r="G46">
            <v>24.5</v>
          </cell>
          <cell r="H46">
            <v>23.2</v>
          </cell>
          <cell r="I46">
            <v>310.39999999999998</v>
          </cell>
          <cell r="J46">
            <v>2.0999999999999996</v>
          </cell>
          <cell r="K46">
            <v>63.1</v>
          </cell>
          <cell r="L46">
            <v>72.5</v>
          </cell>
          <cell r="M46">
            <v>37.9</v>
          </cell>
          <cell r="N46">
            <v>96.4</v>
          </cell>
          <cell r="O46">
            <v>37.4</v>
          </cell>
          <cell r="P46">
            <v>136</v>
          </cell>
          <cell r="Q46">
            <v>102.10000000000001</v>
          </cell>
          <cell r="R46">
            <v>13.8</v>
          </cell>
          <cell r="S46">
            <v>75.900000000000006</v>
          </cell>
          <cell r="T46">
            <v>41</v>
          </cell>
          <cell r="U46">
            <v>23.700000000000003</v>
          </cell>
          <cell r="V46">
            <v>46.6</v>
          </cell>
          <cell r="W46">
            <v>101.7</v>
          </cell>
          <cell r="X46">
            <v>9.0599999999999987</v>
          </cell>
          <cell r="Y46">
            <v>44.2</v>
          </cell>
          <cell r="Z46">
            <v>2516.5</v>
          </cell>
          <cell r="AA46">
            <v>26.1</v>
          </cell>
          <cell r="AB46">
            <v>227.10000000000002</v>
          </cell>
          <cell r="AC46">
            <v>41.2</v>
          </cell>
          <cell r="AD46">
            <v>52.5</v>
          </cell>
          <cell r="AE46">
            <v>3.1</v>
          </cell>
          <cell r="AF46">
            <v>1964.3999999999999</v>
          </cell>
          <cell r="AG46">
            <v>109.60000000000001</v>
          </cell>
          <cell r="AH46">
            <v>9.8000000000000007</v>
          </cell>
          <cell r="AI46">
            <v>29.299999999999997</v>
          </cell>
          <cell r="AJ46">
            <v>49.7</v>
          </cell>
          <cell r="AK46">
            <v>35.599999999999994</v>
          </cell>
          <cell r="AL46">
            <v>353.5</v>
          </cell>
        </row>
        <row r="47">
          <cell r="A47">
            <v>199006</v>
          </cell>
          <cell r="B47">
            <v>572.79999999999995</v>
          </cell>
          <cell r="C47">
            <v>20.8</v>
          </cell>
          <cell r="D47">
            <v>100.1</v>
          </cell>
          <cell r="E47">
            <v>777.2</v>
          </cell>
          <cell r="F47">
            <v>27.3</v>
          </cell>
          <cell r="G47">
            <v>31.4</v>
          </cell>
          <cell r="H47">
            <v>26.2</v>
          </cell>
          <cell r="I47">
            <v>369.5</v>
          </cell>
          <cell r="J47">
            <v>3.4999999999999996</v>
          </cell>
          <cell r="K47">
            <v>78.599999999999994</v>
          </cell>
          <cell r="L47">
            <v>95.9</v>
          </cell>
          <cell r="M47">
            <v>46.8</v>
          </cell>
          <cell r="N47">
            <v>123</v>
          </cell>
          <cell r="O47">
            <v>49.9</v>
          </cell>
          <cell r="P47">
            <v>164</v>
          </cell>
          <cell r="Q47">
            <v>122.5</v>
          </cell>
          <cell r="R47">
            <v>22.5</v>
          </cell>
          <cell r="S47">
            <v>86.800000000000011</v>
          </cell>
          <cell r="T47">
            <v>59.3</v>
          </cell>
          <cell r="U47">
            <v>30.6</v>
          </cell>
          <cell r="V47">
            <v>47.800000000000004</v>
          </cell>
          <cell r="W47">
            <v>135.30000000000001</v>
          </cell>
          <cell r="X47">
            <v>11.919999999999998</v>
          </cell>
          <cell r="Y47">
            <v>60.1</v>
          </cell>
          <cell r="Z47">
            <v>2913.8</v>
          </cell>
          <cell r="AA47">
            <v>29.3</v>
          </cell>
          <cell r="AB47">
            <v>258.60000000000002</v>
          </cell>
          <cell r="AC47">
            <v>47.7</v>
          </cell>
          <cell r="AD47">
            <v>60.9</v>
          </cell>
          <cell r="AE47">
            <v>3.6</v>
          </cell>
          <cell r="AF47">
            <v>2304.6</v>
          </cell>
          <cell r="AG47">
            <v>131.10000000000002</v>
          </cell>
          <cell r="AH47">
            <v>12.4</v>
          </cell>
          <cell r="AI47">
            <v>35</v>
          </cell>
          <cell r="AJ47">
            <v>62</v>
          </cell>
          <cell r="AK47">
            <v>43.499999999999993</v>
          </cell>
          <cell r="AL47">
            <v>419.8</v>
          </cell>
        </row>
        <row r="48">
          <cell r="A48">
            <v>199007</v>
          </cell>
          <cell r="B48">
            <v>797.8</v>
          </cell>
          <cell r="C48">
            <v>25</v>
          </cell>
          <cell r="D48">
            <v>125.1</v>
          </cell>
          <cell r="E48">
            <v>817.6</v>
          </cell>
          <cell r="F48">
            <v>50.3</v>
          </cell>
          <cell r="G48">
            <v>34.299999999999997</v>
          </cell>
          <cell r="H48">
            <v>28.5</v>
          </cell>
          <cell r="I48">
            <v>426.4</v>
          </cell>
          <cell r="J48">
            <v>6.1999999999999993</v>
          </cell>
          <cell r="K48">
            <v>96.3</v>
          </cell>
          <cell r="L48">
            <v>122.9</v>
          </cell>
          <cell r="M48">
            <v>54.699999999999996</v>
          </cell>
          <cell r="N48">
            <v>150.30000000000001</v>
          </cell>
          <cell r="O48">
            <v>53.1</v>
          </cell>
          <cell r="P48">
            <v>195.4</v>
          </cell>
          <cell r="Q48">
            <v>140.19999999999999</v>
          </cell>
          <cell r="R48">
            <v>28.7</v>
          </cell>
          <cell r="S48">
            <v>92.100000000000009</v>
          </cell>
          <cell r="T48">
            <v>82.3</v>
          </cell>
          <cell r="U48">
            <v>35.6</v>
          </cell>
          <cell r="V48">
            <v>48.400000000000006</v>
          </cell>
          <cell r="W48">
            <v>169.9</v>
          </cell>
          <cell r="X48">
            <v>13.229999999999999</v>
          </cell>
          <cell r="Y48">
            <v>74.400000000000006</v>
          </cell>
          <cell r="Z48">
            <v>3417</v>
          </cell>
          <cell r="AA48">
            <v>33.299999999999997</v>
          </cell>
          <cell r="AB48">
            <v>309.40000000000003</v>
          </cell>
          <cell r="AC48">
            <v>49.900000000000006</v>
          </cell>
          <cell r="AD48">
            <v>68.7</v>
          </cell>
          <cell r="AE48">
            <v>3.8000000000000003</v>
          </cell>
          <cell r="AF48">
            <v>2615.6</v>
          </cell>
          <cell r="AG48">
            <v>151.30000000000001</v>
          </cell>
          <cell r="AH48">
            <v>14.9</v>
          </cell>
          <cell r="AI48">
            <v>40.799999999999997</v>
          </cell>
          <cell r="AJ48">
            <v>73.7</v>
          </cell>
          <cell r="AK48">
            <v>51.899999999999991</v>
          </cell>
          <cell r="AL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29.3</v>
          </cell>
          <cell r="D49">
            <v>140.1</v>
          </cell>
          <cell r="E49">
            <v>852.2</v>
          </cell>
          <cell r="F49">
            <v>65.2</v>
          </cell>
          <cell r="G49">
            <v>41.099999999999994</v>
          </cell>
          <cell r="H49">
            <v>35.1</v>
          </cell>
          <cell r="I49">
            <v>486.7</v>
          </cell>
          <cell r="J49">
            <v>7.8999999999999995</v>
          </cell>
          <cell r="K49">
            <v>106.7</v>
          </cell>
          <cell r="L49">
            <v>135</v>
          </cell>
          <cell r="M49">
            <v>61.699999999999996</v>
          </cell>
          <cell r="N49">
            <v>164.20000000000002</v>
          </cell>
          <cell r="O49">
            <v>54.1</v>
          </cell>
          <cell r="P49">
            <v>225.5</v>
          </cell>
          <cell r="Q49">
            <v>153.1</v>
          </cell>
          <cell r="R49">
            <v>33.1</v>
          </cell>
          <cell r="S49">
            <v>96.9</v>
          </cell>
          <cell r="T49">
            <v>107</v>
          </cell>
          <cell r="U49">
            <v>40.700000000000003</v>
          </cell>
          <cell r="V49">
            <v>50.600000000000009</v>
          </cell>
          <cell r="W49">
            <v>216.3</v>
          </cell>
          <cell r="X49">
            <v>14.169999999999998</v>
          </cell>
          <cell r="Y49">
            <v>78.100000000000009</v>
          </cell>
          <cell r="Z49">
            <v>3901</v>
          </cell>
          <cell r="AA49">
            <v>37.099999999999994</v>
          </cell>
          <cell r="AB49">
            <v>347.6</v>
          </cell>
          <cell r="AC49">
            <v>53.7</v>
          </cell>
          <cell r="AD49">
            <v>76.400000000000006</v>
          </cell>
          <cell r="AE49">
            <v>4.1000000000000005</v>
          </cell>
          <cell r="AF49">
            <v>2957.5</v>
          </cell>
          <cell r="AG49">
            <v>170.9</v>
          </cell>
          <cell r="AH49">
            <v>17.2</v>
          </cell>
          <cell r="AI49">
            <v>45.699999999999996</v>
          </cell>
          <cell r="AJ49">
            <v>82.3</v>
          </cell>
          <cell r="AK49">
            <v>60.199999999999989</v>
          </cell>
          <cell r="AL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37.1</v>
          </cell>
          <cell r="D50">
            <v>145.1</v>
          </cell>
          <cell r="E50">
            <v>894.1</v>
          </cell>
          <cell r="F50">
            <v>72.2</v>
          </cell>
          <cell r="G50">
            <v>47.599999999999994</v>
          </cell>
          <cell r="H50">
            <v>41.800000000000004</v>
          </cell>
          <cell r="I50">
            <v>537.70000000000005</v>
          </cell>
          <cell r="J50">
            <v>9.1</v>
          </cell>
          <cell r="K50">
            <v>116</v>
          </cell>
          <cell r="L50">
            <v>142.5</v>
          </cell>
          <cell r="M50">
            <v>69</v>
          </cell>
          <cell r="N50">
            <v>176.9</v>
          </cell>
          <cell r="O50">
            <v>54.5</v>
          </cell>
          <cell r="P50">
            <v>269.3</v>
          </cell>
          <cell r="Q50">
            <v>163.6</v>
          </cell>
          <cell r="R50">
            <v>36.6</v>
          </cell>
          <cell r="S50">
            <v>102.2</v>
          </cell>
          <cell r="T50">
            <v>126.4</v>
          </cell>
          <cell r="U50">
            <v>43.800000000000004</v>
          </cell>
          <cell r="V50">
            <v>52.000000000000007</v>
          </cell>
          <cell r="W50">
            <v>234.20000000000002</v>
          </cell>
          <cell r="X50">
            <v>15.149999999999999</v>
          </cell>
          <cell r="Y50">
            <v>79.900000000000006</v>
          </cell>
          <cell r="Z50">
            <v>4420.2</v>
          </cell>
          <cell r="AA50">
            <v>40.799999999999997</v>
          </cell>
          <cell r="AB50">
            <v>375.8</v>
          </cell>
          <cell r="AC50">
            <v>55.6</v>
          </cell>
          <cell r="AD50">
            <v>84.5</v>
          </cell>
          <cell r="AE50">
            <v>4.7</v>
          </cell>
          <cell r="AF50">
            <v>3336.2</v>
          </cell>
          <cell r="AG50">
            <v>190</v>
          </cell>
          <cell r="AH50">
            <v>19.3</v>
          </cell>
          <cell r="AI50">
            <v>50.699999999999996</v>
          </cell>
          <cell r="AJ50">
            <v>91.1</v>
          </cell>
          <cell r="AK50">
            <v>69.199999999999989</v>
          </cell>
          <cell r="AL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42.6</v>
          </cell>
          <cell r="D51">
            <v>147</v>
          </cell>
          <cell r="E51">
            <v>956</v>
          </cell>
          <cell r="F51">
            <v>76.900000000000006</v>
          </cell>
          <cell r="G51">
            <v>54.999999999999993</v>
          </cell>
          <cell r="H51">
            <v>49.000000000000007</v>
          </cell>
          <cell r="I51">
            <v>597.6</v>
          </cell>
          <cell r="J51">
            <v>10.4</v>
          </cell>
          <cell r="K51">
            <v>126.5</v>
          </cell>
          <cell r="L51">
            <v>148.4</v>
          </cell>
          <cell r="M51">
            <v>76.900000000000006</v>
          </cell>
          <cell r="N51">
            <v>191.5</v>
          </cell>
          <cell r="O51">
            <v>54.7</v>
          </cell>
          <cell r="P51">
            <v>305.3</v>
          </cell>
          <cell r="Q51">
            <v>172</v>
          </cell>
          <cell r="R51">
            <v>39.5</v>
          </cell>
          <cell r="S51">
            <v>109.9</v>
          </cell>
          <cell r="T51">
            <v>142.4</v>
          </cell>
          <cell r="U51">
            <v>45.500000000000007</v>
          </cell>
          <cell r="V51">
            <v>52.600000000000009</v>
          </cell>
          <cell r="W51">
            <v>238.3</v>
          </cell>
          <cell r="X51">
            <v>15.86</v>
          </cell>
          <cell r="Y51">
            <v>80.5</v>
          </cell>
          <cell r="Z51">
            <v>4946.2</v>
          </cell>
          <cell r="AA51">
            <v>45.3</v>
          </cell>
          <cell r="AB51">
            <v>414.40000000000003</v>
          </cell>
          <cell r="AC51">
            <v>55.800000000000004</v>
          </cell>
          <cell r="AD51">
            <v>94.6</v>
          </cell>
          <cell r="AE51">
            <v>5.4</v>
          </cell>
          <cell r="AF51">
            <v>3717.6</v>
          </cell>
          <cell r="AG51">
            <v>206.3</v>
          </cell>
          <cell r="AH51">
            <v>21</v>
          </cell>
          <cell r="AI51">
            <v>55.8</v>
          </cell>
          <cell r="AJ51">
            <v>100.19999999999999</v>
          </cell>
          <cell r="AK51">
            <v>78.499999999999986</v>
          </cell>
          <cell r="AL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44.9</v>
          </cell>
          <cell r="D52">
            <v>147.9</v>
          </cell>
          <cell r="E52">
            <v>1054.8</v>
          </cell>
          <cell r="F52">
            <v>92.7</v>
          </cell>
          <cell r="G52">
            <v>59.999999999999993</v>
          </cell>
          <cell r="H52">
            <v>60.2</v>
          </cell>
          <cell r="I52">
            <v>650.80000000000007</v>
          </cell>
          <cell r="J52">
            <v>12.200000000000001</v>
          </cell>
          <cell r="K52">
            <v>139</v>
          </cell>
          <cell r="L52">
            <v>153.80000000000001</v>
          </cell>
          <cell r="M52">
            <v>82.9</v>
          </cell>
          <cell r="N52">
            <v>201.1</v>
          </cell>
          <cell r="O52">
            <v>55.2</v>
          </cell>
          <cell r="P52">
            <v>342.8</v>
          </cell>
          <cell r="Q52">
            <v>179.4</v>
          </cell>
          <cell r="R52">
            <v>40.700000000000003</v>
          </cell>
          <cell r="S52">
            <v>114.10000000000001</v>
          </cell>
          <cell r="T52">
            <v>156.9</v>
          </cell>
          <cell r="U52">
            <v>49.000000000000007</v>
          </cell>
          <cell r="V52">
            <v>54.600000000000009</v>
          </cell>
          <cell r="W52">
            <v>238.3</v>
          </cell>
          <cell r="X52">
            <v>16.689999999999998</v>
          </cell>
          <cell r="Y52">
            <v>80.8</v>
          </cell>
          <cell r="Z52">
            <v>5464.5</v>
          </cell>
          <cell r="AA52">
            <v>50.8</v>
          </cell>
          <cell r="AB52">
            <v>446.6</v>
          </cell>
          <cell r="AC52">
            <v>57.1</v>
          </cell>
          <cell r="AD52">
            <v>104.89999999999999</v>
          </cell>
          <cell r="AE52">
            <v>6.2</v>
          </cell>
          <cell r="AF52">
            <v>4070.7999999999997</v>
          </cell>
          <cell r="AG52">
            <v>221.70000000000002</v>
          </cell>
          <cell r="AH52">
            <v>22.4</v>
          </cell>
          <cell r="AI52">
            <v>61.099999999999994</v>
          </cell>
          <cell r="AJ52">
            <v>109.19999999999999</v>
          </cell>
          <cell r="AK52">
            <v>88.399999999999991</v>
          </cell>
          <cell r="AL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46.1</v>
          </cell>
          <cell r="D53">
            <v>151</v>
          </cell>
          <cell r="E53">
            <v>1154</v>
          </cell>
          <cell r="F53">
            <v>99.600000000000009</v>
          </cell>
          <cell r="G53">
            <v>65.599999999999994</v>
          </cell>
          <cell r="H53">
            <v>68.400000000000006</v>
          </cell>
          <cell r="I53">
            <v>702.40000000000009</v>
          </cell>
          <cell r="J53">
            <v>15.5</v>
          </cell>
          <cell r="K53">
            <v>151</v>
          </cell>
          <cell r="L53">
            <v>162</v>
          </cell>
          <cell r="M53">
            <v>88.5</v>
          </cell>
          <cell r="N53">
            <v>207.79999999999998</v>
          </cell>
          <cell r="O53">
            <v>55.300000000000004</v>
          </cell>
          <cell r="P53">
            <v>381.1</v>
          </cell>
          <cell r="Q53">
            <v>189.1</v>
          </cell>
          <cell r="R53">
            <v>41.2</v>
          </cell>
          <cell r="S53">
            <v>118.4</v>
          </cell>
          <cell r="T53">
            <v>162.6</v>
          </cell>
          <cell r="U53">
            <v>52.600000000000009</v>
          </cell>
          <cell r="V53">
            <v>55.400000000000006</v>
          </cell>
          <cell r="W53">
            <v>239</v>
          </cell>
          <cell r="X53">
            <v>17.149999999999999</v>
          </cell>
          <cell r="Y53">
            <v>81.099999999999994</v>
          </cell>
          <cell r="Z53">
            <v>5946.8</v>
          </cell>
          <cell r="AA53">
            <v>58</v>
          </cell>
          <cell r="AB53">
            <v>480.8</v>
          </cell>
          <cell r="AC53">
            <v>57.7</v>
          </cell>
          <cell r="AD53">
            <v>115.8</v>
          </cell>
          <cell r="AE53">
            <v>7.1000000000000005</v>
          </cell>
          <cell r="AF53">
            <v>4465.5</v>
          </cell>
          <cell r="AG53">
            <v>245.00000000000003</v>
          </cell>
          <cell r="AH53">
            <v>23.799999999999997</v>
          </cell>
          <cell r="AI53">
            <v>66.5</v>
          </cell>
          <cell r="AJ53">
            <v>117.1</v>
          </cell>
          <cell r="AK53">
            <v>98.6</v>
          </cell>
          <cell r="AL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1.5</v>
          </cell>
          <cell r="D54">
            <v>0.8</v>
          </cell>
          <cell r="E54">
            <v>71.5</v>
          </cell>
          <cell r="F54">
            <v>1.5</v>
          </cell>
          <cell r="G54">
            <v>8.5</v>
          </cell>
          <cell r="H54">
            <v>8.9</v>
          </cell>
          <cell r="I54">
            <v>51.4</v>
          </cell>
          <cell r="J54">
            <v>0.7</v>
          </cell>
          <cell r="K54">
            <v>15.7</v>
          </cell>
          <cell r="L54">
            <v>14.2</v>
          </cell>
          <cell r="M54">
            <v>5.2</v>
          </cell>
          <cell r="N54">
            <v>10.3</v>
          </cell>
          <cell r="O54">
            <v>0.2</v>
          </cell>
          <cell r="P54">
            <v>25.3</v>
          </cell>
          <cell r="Q54">
            <v>21.9</v>
          </cell>
          <cell r="R54">
            <v>0.3</v>
          </cell>
          <cell r="S54">
            <v>3.6</v>
          </cell>
          <cell r="T54">
            <v>2.1</v>
          </cell>
          <cell r="U54">
            <v>3.7</v>
          </cell>
          <cell r="V54">
            <v>4.0999999999999996</v>
          </cell>
          <cell r="W54">
            <v>0.5</v>
          </cell>
          <cell r="X54">
            <v>0.83</v>
          </cell>
          <cell r="Y54">
            <v>0.1</v>
          </cell>
          <cell r="Z54">
            <v>501.2</v>
          </cell>
          <cell r="AA54">
            <v>5</v>
          </cell>
          <cell r="AB54">
            <v>32.1</v>
          </cell>
          <cell r="AC54">
            <v>5.5</v>
          </cell>
          <cell r="AD54">
            <v>9.8000000000000007</v>
          </cell>
          <cell r="AE54">
            <v>0.7</v>
          </cell>
          <cell r="AF54">
            <v>405.7</v>
          </cell>
          <cell r="AG54">
            <v>21.8</v>
          </cell>
          <cell r="AH54">
            <v>1.4</v>
          </cell>
          <cell r="AI54">
            <v>6</v>
          </cell>
          <cell r="AJ54">
            <v>7.4</v>
          </cell>
          <cell r="AK54">
            <v>10.1</v>
          </cell>
          <cell r="AL54">
            <v>69</v>
          </cell>
        </row>
        <row r="55">
          <cell r="A55">
            <v>199102</v>
          </cell>
          <cell r="B55">
            <v>56.9</v>
          </cell>
          <cell r="C55">
            <v>3</v>
          </cell>
          <cell r="D55">
            <v>3.3</v>
          </cell>
          <cell r="E55">
            <v>160.30000000000001</v>
          </cell>
          <cell r="F55">
            <v>1.8</v>
          </cell>
          <cell r="G55">
            <v>12.9</v>
          </cell>
          <cell r="H55">
            <v>14.9</v>
          </cell>
          <cell r="I55">
            <v>126.30000000000001</v>
          </cell>
          <cell r="J55">
            <v>1.6</v>
          </cell>
          <cell r="K55">
            <v>27.4</v>
          </cell>
          <cell r="L55">
            <v>24.799999999999997</v>
          </cell>
          <cell r="M55">
            <v>10.600000000000001</v>
          </cell>
          <cell r="N55">
            <v>20.200000000000003</v>
          </cell>
          <cell r="O55">
            <v>1.5</v>
          </cell>
          <cell r="P55">
            <v>62.099999999999994</v>
          </cell>
          <cell r="Q55">
            <v>44.7</v>
          </cell>
          <cell r="R55">
            <v>0.6</v>
          </cell>
          <cell r="S55">
            <v>14</v>
          </cell>
          <cell r="T55">
            <v>4.9000000000000004</v>
          </cell>
          <cell r="U55">
            <v>8.1999999999999993</v>
          </cell>
          <cell r="V55">
            <v>17.799999999999997</v>
          </cell>
          <cell r="W55">
            <v>4.3</v>
          </cell>
          <cell r="X55">
            <v>2.3199999999999998</v>
          </cell>
          <cell r="Y55">
            <v>1.1000000000000001</v>
          </cell>
          <cell r="Z55">
            <v>959.59999999999991</v>
          </cell>
          <cell r="AA55">
            <v>10.7</v>
          </cell>
          <cell r="AB55">
            <v>69.599999999999994</v>
          </cell>
          <cell r="AC55">
            <v>12.4</v>
          </cell>
          <cell r="AD55">
            <v>19.899999999999999</v>
          </cell>
          <cell r="AE55">
            <v>1.4</v>
          </cell>
          <cell r="AF55">
            <v>769.4</v>
          </cell>
          <cell r="AG55">
            <v>43.2</v>
          </cell>
          <cell r="AH55">
            <v>2.9</v>
          </cell>
          <cell r="AI55">
            <v>11.6</v>
          </cell>
          <cell r="AJ55">
            <v>15.5</v>
          </cell>
          <cell r="AK55">
            <v>19.5</v>
          </cell>
          <cell r="AL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4.9000000000000004</v>
          </cell>
          <cell r="D56">
            <v>7.5</v>
          </cell>
          <cell r="E56">
            <v>304.70000000000005</v>
          </cell>
          <cell r="F56">
            <v>2</v>
          </cell>
          <cell r="G56">
            <v>17.5</v>
          </cell>
          <cell r="H56">
            <v>19.600000000000001</v>
          </cell>
          <cell r="I56">
            <v>202.5</v>
          </cell>
          <cell r="J56">
            <v>2.2999999999999998</v>
          </cell>
          <cell r="K56">
            <v>42.2</v>
          </cell>
          <cell r="L56">
            <v>50.199999999999996</v>
          </cell>
          <cell r="M56">
            <v>17.5</v>
          </cell>
          <cell r="N56">
            <v>35.800000000000004</v>
          </cell>
          <cell r="O56">
            <v>5.4</v>
          </cell>
          <cell r="P56">
            <v>101.1</v>
          </cell>
          <cell r="Q56">
            <v>69.599999999999994</v>
          </cell>
          <cell r="R56">
            <v>2.2000000000000002</v>
          </cell>
          <cell r="S56">
            <v>30.1</v>
          </cell>
          <cell r="T56">
            <v>10.100000000000001</v>
          </cell>
          <cell r="U56">
            <v>12.2</v>
          </cell>
          <cell r="V56">
            <v>40.199999999999996</v>
          </cell>
          <cell r="W56">
            <v>9.8999999999999986</v>
          </cell>
          <cell r="X56">
            <v>4.6099999999999994</v>
          </cell>
          <cell r="Y56">
            <v>6.1</v>
          </cell>
          <cell r="Z56">
            <v>1428.3</v>
          </cell>
          <cell r="AA56">
            <v>15.1</v>
          </cell>
          <cell r="AB56">
            <v>112</v>
          </cell>
          <cell r="AC56">
            <v>21.8</v>
          </cell>
          <cell r="AD56">
            <v>30.7</v>
          </cell>
          <cell r="AE56">
            <v>2.0999999999999996</v>
          </cell>
          <cell r="AF56">
            <v>1129.9000000000001</v>
          </cell>
          <cell r="AG56">
            <v>65.099999999999994</v>
          </cell>
          <cell r="AH56">
            <v>4.5</v>
          </cell>
          <cell r="AI56">
            <v>17.3</v>
          </cell>
          <cell r="AJ56">
            <v>24.5</v>
          </cell>
          <cell r="AK56">
            <v>29.6</v>
          </cell>
          <cell r="AL56">
            <v>207.70000000000002</v>
          </cell>
        </row>
        <row r="57">
          <cell r="A57">
            <v>199104</v>
          </cell>
          <cell r="B57">
            <v>168.7</v>
          </cell>
          <cell r="C57">
            <v>7.6000000000000005</v>
          </cell>
          <cell r="D57">
            <v>24.2</v>
          </cell>
          <cell r="E57">
            <v>559.80000000000007</v>
          </cell>
          <cell r="F57">
            <v>3.4</v>
          </cell>
          <cell r="G57">
            <v>22.3</v>
          </cell>
          <cell r="H57">
            <v>25.200000000000003</v>
          </cell>
          <cell r="I57">
            <v>291.5</v>
          </cell>
          <cell r="J57">
            <v>3.4</v>
          </cell>
          <cell r="K57">
            <v>56.2</v>
          </cell>
          <cell r="L57">
            <v>86.5</v>
          </cell>
          <cell r="M57">
            <v>26.4</v>
          </cell>
          <cell r="N57">
            <v>48.800000000000004</v>
          </cell>
          <cell r="O57">
            <v>18.899999999999999</v>
          </cell>
          <cell r="P57">
            <v>146.80000000000001</v>
          </cell>
          <cell r="Q57">
            <v>95.8</v>
          </cell>
          <cell r="R57">
            <v>8.1000000000000014</v>
          </cell>
          <cell r="S57">
            <v>48.5</v>
          </cell>
          <cell r="T57">
            <v>20.5</v>
          </cell>
          <cell r="U57">
            <v>16.399999999999999</v>
          </cell>
          <cell r="V57">
            <v>47.4</v>
          </cell>
          <cell r="W57">
            <v>35.9</v>
          </cell>
          <cell r="X57">
            <v>6.9599999999999991</v>
          </cell>
          <cell r="Y57">
            <v>19.7</v>
          </cell>
          <cell r="Z57">
            <v>1781.8</v>
          </cell>
          <cell r="AA57">
            <v>20.9</v>
          </cell>
          <cell r="AB57">
            <v>143.80000000000001</v>
          </cell>
          <cell r="AC57">
            <v>36.200000000000003</v>
          </cell>
          <cell r="AD57">
            <v>40.1</v>
          </cell>
          <cell r="AE57">
            <v>2.6999999999999997</v>
          </cell>
          <cell r="AF57">
            <v>1547.4</v>
          </cell>
          <cell r="AG57">
            <v>86.699999999999989</v>
          </cell>
          <cell r="AH57">
            <v>6.2</v>
          </cell>
          <cell r="AI57">
            <v>23.1</v>
          </cell>
          <cell r="AJ57">
            <v>34.299999999999997</v>
          </cell>
          <cell r="AK57">
            <v>39.6</v>
          </cell>
          <cell r="AL57">
            <v>278.10000000000002</v>
          </cell>
        </row>
        <row r="58">
          <cell r="A58">
            <v>199105</v>
          </cell>
          <cell r="B58">
            <v>253.7</v>
          </cell>
          <cell r="C58">
            <v>12.4</v>
          </cell>
          <cell r="D58">
            <v>90.600000000000009</v>
          </cell>
          <cell r="E58">
            <v>934.60000000000014</v>
          </cell>
          <cell r="F58">
            <v>13.3</v>
          </cell>
          <cell r="G58">
            <v>28.3</v>
          </cell>
          <cell r="H58">
            <v>29.800000000000004</v>
          </cell>
          <cell r="I58">
            <v>378.8</v>
          </cell>
          <cell r="J58">
            <v>4.9000000000000004</v>
          </cell>
          <cell r="K58">
            <v>69.5</v>
          </cell>
          <cell r="L58">
            <v>115.5</v>
          </cell>
          <cell r="M58">
            <v>36.200000000000003</v>
          </cell>
          <cell r="N58">
            <v>57.800000000000004</v>
          </cell>
          <cell r="O58">
            <v>44.3</v>
          </cell>
          <cell r="P58">
            <v>177.4</v>
          </cell>
          <cell r="Q58">
            <v>118.69999999999999</v>
          </cell>
          <cell r="R58">
            <v>19</v>
          </cell>
          <cell r="S58">
            <v>58.9</v>
          </cell>
          <cell r="T58">
            <v>43.3</v>
          </cell>
          <cell r="U58">
            <v>20.9</v>
          </cell>
          <cell r="V58">
            <v>49.199999999999996</v>
          </cell>
          <cell r="W58">
            <v>84.1</v>
          </cell>
          <cell r="X58">
            <v>9.41</v>
          </cell>
          <cell r="Y58">
            <v>42</v>
          </cell>
          <cell r="Z58">
            <v>2126.8000000000002</v>
          </cell>
          <cell r="AA58">
            <v>25.099999999999998</v>
          </cell>
          <cell r="AB58">
            <v>176.4</v>
          </cell>
          <cell r="AC58">
            <v>53.6</v>
          </cell>
          <cell r="AD58">
            <v>48.1</v>
          </cell>
          <cell r="AE58">
            <v>3.3</v>
          </cell>
          <cell r="AF58">
            <v>1922.8000000000002</v>
          </cell>
          <cell r="AG58">
            <v>110.6</v>
          </cell>
          <cell r="AH58">
            <v>7.9</v>
          </cell>
          <cell r="AI58">
            <v>28.900000000000002</v>
          </cell>
          <cell r="AJ58">
            <v>45</v>
          </cell>
          <cell r="AK58">
            <v>49.7</v>
          </cell>
          <cell r="AL58">
            <v>347.5</v>
          </cell>
        </row>
        <row r="59">
          <cell r="A59">
            <v>199106</v>
          </cell>
          <cell r="B59">
            <v>421.1</v>
          </cell>
          <cell r="C59">
            <v>20.6</v>
          </cell>
          <cell r="D59">
            <v>163.10000000000002</v>
          </cell>
          <cell r="E59">
            <v>1163.3000000000002</v>
          </cell>
          <cell r="F59">
            <v>43.7</v>
          </cell>
          <cell r="G59">
            <v>32.4</v>
          </cell>
          <cell r="H59">
            <v>33.6</v>
          </cell>
          <cell r="I59">
            <v>449.8</v>
          </cell>
          <cell r="J59">
            <v>6.4</v>
          </cell>
          <cell r="K59">
            <v>80.3</v>
          </cell>
          <cell r="L59">
            <v>127.5</v>
          </cell>
          <cell r="M59">
            <v>45</v>
          </cell>
          <cell r="N59">
            <v>66.800000000000011</v>
          </cell>
          <cell r="O59">
            <v>60.599999999999994</v>
          </cell>
          <cell r="P59">
            <v>206.4</v>
          </cell>
          <cell r="Q59">
            <v>140.39999999999998</v>
          </cell>
          <cell r="R59">
            <v>30.8</v>
          </cell>
          <cell r="S59">
            <v>70</v>
          </cell>
          <cell r="T59">
            <v>75.099999999999994</v>
          </cell>
          <cell r="U59">
            <v>26.9</v>
          </cell>
          <cell r="V59">
            <v>49.4</v>
          </cell>
          <cell r="W59">
            <v>114.3</v>
          </cell>
          <cell r="X59">
            <v>11.86</v>
          </cell>
          <cell r="Y59">
            <v>59.8</v>
          </cell>
          <cell r="Z59">
            <v>2599.4</v>
          </cell>
          <cell r="AA59">
            <v>32.099999999999994</v>
          </cell>
          <cell r="AB59">
            <v>214.2</v>
          </cell>
          <cell r="AC59">
            <v>57.300000000000004</v>
          </cell>
          <cell r="AD59">
            <v>55.9</v>
          </cell>
          <cell r="AE59">
            <v>3.8</v>
          </cell>
          <cell r="AF59">
            <v>2275.3000000000002</v>
          </cell>
          <cell r="AG59">
            <v>133.4</v>
          </cell>
          <cell r="AH59">
            <v>9.7000000000000011</v>
          </cell>
          <cell r="AI59">
            <v>34.6</v>
          </cell>
          <cell r="AJ59">
            <v>54.4</v>
          </cell>
          <cell r="AK59">
            <v>59.300000000000004</v>
          </cell>
          <cell r="AL59">
            <v>415.9</v>
          </cell>
        </row>
        <row r="60">
          <cell r="A60">
            <v>199107</v>
          </cell>
          <cell r="B60">
            <v>655</v>
          </cell>
          <cell r="C60">
            <v>26.400000000000002</v>
          </cell>
          <cell r="D60">
            <v>200.20000000000002</v>
          </cell>
          <cell r="E60">
            <v>1220.9000000000001</v>
          </cell>
          <cell r="F60">
            <v>81.599999999999994</v>
          </cell>
          <cell r="G60">
            <v>37.199999999999996</v>
          </cell>
          <cell r="H60">
            <v>37.800000000000004</v>
          </cell>
          <cell r="I60">
            <v>507.6</v>
          </cell>
          <cell r="J60">
            <v>8.3000000000000007</v>
          </cell>
          <cell r="K60">
            <v>88.7</v>
          </cell>
          <cell r="L60">
            <v>135.80000000000001</v>
          </cell>
          <cell r="M60">
            <v>53.5</v>
          </cell>
          <cell r="N60">
            <v>83.500000000000014</v>
          </cell>
          <cell r="O60">
            <v>65.599999999999994</v>
          </cell>
          <cell r="P60">
            <v>235.3</v>
          </cell>
          <cell r="Q60">
            <v>155.49999999999997</v>
          </cell>
          <cell r="R60">
            <v>40.1</v>
          </cell>
          <cell r="S60">
            <v>78.400000000000006</v>
          </cell>
          <cell r="T60">
            <v>102.39999999999999</v>
          </cell>
          <cell r="U60">
            <v>31.799999999999997</v>
          </cell>
          <cell r="V60">
            <v>49.8</v>
          </cell>
          <cell r="W60">
            <v>140.1</v>
          </cell>
          <cell r="X60">
            <v>14.07</v>
          </cell>
          <cell r="Y60">
            <v>73.2</v>
          </cell>
          <cell r="Z60">
            <v>3181.6000000000004</v>
          </cell>
          <cell r="AA60">
            <v>37.199999999999996</v>
          </cell>
          <cell r="AB60">
            <v>266.39999999999998</v>
          </cell>
          <cell r="AC60">
            <v>64.100000000000009</v>
          </cell>
          <cell r="AD60">
            <v>63.1</v>
          </cell>
          <cell r="AE60">
            <v>4.3</v>
          </cell>
          <cell r="AF60">
            <v>2638.8</v>
          </cell>
          <cell r="AG60">
            <v>156.9</v>
          </cell>
          <cell r="AH60">
            <v>11.4</v>
          </cell>
          <cell r="AI60">
            <v>40.4</v>
          </cell>
          <cell r="AJ60">
            <v>64.3</v>
          </cell>
          <cell r="AK60">
            <v>69.100000000000009</v>
          </cell>
          <cell r="AL60">
            <v>480.4</v>
          </cell>
        </row>
        <row r="61">
          <cell r="A61">
            <v>199108</v>
          </cell>
          <cell r="B61">
            <v>733.8</v>
          </cell>
          <cell r="C61">
            <v>30.700000000000003</v>
          </cell>
          <cell r="D61">
            <v>215.70000000000002</v>
          </cell>
          <cell r="E61">
            <v>1255.1000000000001</v>
          </cell>
          <cell r="F61">
            <v>100.5</v>
          </cell>
          <cell r="G61">
            <v>42.999999999999993</v>
          </cell>
          <cell r="H61">
            <v>43.800000000000004</v>
          </cell>
          <cell r="I61">
            <v>573.80000000000007</v>
          </cell>
          <cell r="J61">
            <v>10.600000000000001</v>
          </cell>
          <cell r="K61">
            <v>97.7</v>
          </cell>
          <cell r="L61">
            <v>143.4</v>
          </cell>
          <cell r="M61">
            <v>60.4</v>
          </cell>
          <cell r="N61">
            <v>98.90000000000002</v>
          </cell>
          <cell r="O61">
            <v>67.5</v>
          </cell>
          <cell r="P61">
            <v>271</v>
          </cell>
          <cell r="Q61">
            <v>169.79999999999998</v>
          </cell>
          <cell r="R61">
            <v>46</v>
          </cell>
          <cell r="S61">
            <v>84.4</v>
          </cell>
          <cell r="T61">
            <v>129.89999999999998</v>
          </cell>
          <cell r="U61">
            <v>34.9</v>
          </cell>
          <cell r="V61">
            <v>51.699999999999996</v>
          </cell>
          <cell r="W61">
            <v>169.4</v>
          </cell>
          <cell r="X61">
            <v>16.190000000000001</v>
          </cell>
          <cell r="Y61">
            <v>80.100000000000009</v>
          </cell>
          <cell r="Z61">
            <v>3787.9000000000005</v>
          </cell>
          <cell r="AA61">
            <v>41.9</v>
          </cell>
          <cell r="AB61">
            <v>302.2</v>
          </cell>
          <cell r="AC61">
            <v>68.400000000000006</v>
          </cell>
          <cell r="AD61">
            <v>70.099999999999994</v>
          </cell>
          <cell r="AE61">
            <v>4.8</v>
          </cell>
          <cell r="AF61">
            <v>3030.9</v>
          </cell>
          <cell r="AG61">
            <v>181.4</v>
          </cell>
          <cell r="AH61">
            <v>13</v>
          </cell>
          <cell r="AI61">
            <v>46</v>
          </cell>
          <cell r="AJ61">
            <v>74.099999999999994</v>
          </cell>
          <cell r="AK61">
            <v>78.800000000000011</v>
          </cell>
          <cell r="AL61">
            <v>543.5</v>
          </cell>
        </row>
        <row r="62">
          <cell r="A62">
            <v>199109</v>
          </cell>
          <cell r="B62">
            <v>756.19999999999993</v>
          </cell>
          <cell r="C62">
            <v>38.400000000000006</v>
          </cell>
          <cell r="D62">
            <v>222.70000000000002</v>
          </cell>
          <cell r="E62">
            <v>1293.0000000000002</v>
          </cell>
          <cell r="F62">
            <v>105.5</v>
          </cell>
          <cell r="G62">
            <v>48.499999999999993</v>
          </cell>
          <cell r="H62">
            <v>50.900000000000006</v>
          </cell>
          <cell r="I62">
            <v>639.00000000000011</v>
          </cell>
          <cell r="J62">
            <v>12.3</v>
          </cell>
          <cell r="K62">
            <v>103.10000000000001</v>
          </cell>
          <cell r="L62">
            <v>150.1</v>
          </cell>
          <cell r="M62">
            <v>67</v>
          </cell>
          <cell r="N62">
            <v>112.00000000000001</v>
          </cell>
          <cell r="O62">
            <v>68.5</v>
          </cell>
          <cell r="P62">
            <v>310.89999999999998</v>
          </cell>
          <cell r="Q62">
            <v>181.79999999999998</v>
          </cell>
          <cell r="R62">
            <v>49.8</v>
          </cell>
          <cell r="S62">
            <v>93.300000000000011</v>
          </cell>
          <cell r="T62">
            <v>153.39999999999998</v>
          </cell>
          <cell r="U62">
            <v>37.699999999999996</v>
          </cell>
          <cell r="V62">
            <v>51.9</v>
          </cell>
          <cell r="W62">
            <v>174.70000000000002</v>
          </cell>
          <cell r="X62">
            <v>17.150000000000002</v>
          </cell>
          <cell r="Y62">
            <v>82.600000000000009</v>
          </cell>
          <cell r="Z62">
            <v>4305.9000000000005</v>
          </cell>
          <cell r="AA62">
            <v>46.4</v>
          </cell>
          <cell r="AB62">
            <v>345.09999999999997</v>
          </cell>
          <cell r="AC62">
            <v>69.300000000000011</v>
          </cell>
          <cell r="AD62">
            <v>77.5</v>
          </cell>
          <cell r="AE62">
            <v>5.5</v>
          </cell>
          <cell r="AF62">
            <v>3392.1</v>
          </cell>
          <cell r="AG62">
            <v>207</v>
          </cell>
          <cell r="AH62">
            <v>14.5</v>
          </cell>
          <cell r="AI62">
            <v>51.5</v>
          </cell>
          <cell r="AJ62">
            <v>83.1</v>
          </cell>
          <cell r="AK62">
            <v>88.4</v>
          </cell>
          <cell r="AL62">
            <v>605</v>
          </cell>
        </row>
        <row r="63">
          <cell r="A63">
            <v>199110</v>
          </cell>
          <cell r="B63">
            <v>773.4</v>
          </cell>
          <cell r="C63">
            <v>43.800000000000004</v>
          </cell>
          <cell r="D63">
            <v>223.20000000000002</v>
          </cell>
          <cell r="E63">
            <v>1352.4000000000003</v>
          </cell>
          <cell r="F63">
            <v>112.6</v>
          </cell>
          <cell r="G63">
            <v>57.699999999999989</v>
          </cell>
          <cell r="H63">
            <v>57.600000000000009</v>
          </cell>
          <cell r="I63">
            <v>703.90000000000009</v>
          </cell>
          <cell r="J63">
            <v>15.700000000000001</v>
          </cell>
          <cell r="K63">
            <v>112.2</v>
          </cell>
          <cell r="L63">
            <v>156.19999999999999</v>
          </cell>
          <cell r="M63">
            <v>73.900000000000006</v>
          </cell>
          <cell r="N63">
            <v>123.20000000000002</v>
          </cell>
          <cell r="O63">
            <v>69.2</v>
          </cell>
          <cell r="P63">
            <v>346.79999999999995</v>
          </cell>
          <cell r="Q63">
            <v>195.1</v>
          </cell>
          <cell r="R63">
            <v>52.8</v>
          </cell>
          <cell r="S63">
            <v>99.800000000000011</v>
          </cell>
          <cell r="T63">
            <v>163.09999999999997</v>
          </cell>
          <cell r="U63">
            <v>41.199999999999996</v>
          </cell>
          <cell r="V63">
            <v>52.3</v>
          </cell>
          <cell r="W63">
            <v>175.20000000000002</v>
          </cell>
          <cell r="X63">
            <v>17.720000000000002</v>
          </cell>
          <cell r="Y63">
            <v>82.600000000000009</v>
          </cell>
          <cell r="Z63">
            <v>4791.8</v>
          </cell>
          <cell r="AA63">
            <v>52.699999999999996</v>
          </cell>
          <cell r="AB63">
            <v>381.59999999999997</v>
          </cell>
          <cell r="AC63">
            <v>69.900000000000006</v>
          </cell>
          <cell r="AD63">
            <v>86.7</v>
          </cell>
          <cell r="AE63">
            <v>5.7</v>
          </cell>
          <cell r="AF63">
            <v>3715.7999999999997</v>
          </cell>
          <cell r="AG63">
            <v>232.9</v>
          </cell>
          <cell r="AH63">
            <v>16</v>
          </cell>
          <cell r="AI63">
            <v>57.1</v>
          </cell>
          <cell r="AJ63">
            <v>92</v>
          </cell>
          <cell r="AK63">
            <v>97.9</v>
          </cell>
          <cell r="AL63">
            <v>664</v>
          </cell>
        </row>
        <row r="64">
          <cell r="A64">
            <v>199111</v>
          </cell>
          <cell r="B64">
            <v>794.1</v>
          </cell>
          <cell r="C64">
            <v>46.2</v>
          </cell>
          <cell r="D64">
            <v>224.8</v>
          </cell>
          <cell r="E64">
            <v>1401.2000000000003</v>
          </cell>
          <cell r="F64">
            <v>125.6</v>
          </cell>
          <cell r="G64">
            <v>66.999999999999986</v>
          </cell>
          <cell r="H64">
            <v>67.300000000000011</v>
          </cell>
          <cell r="I64">
            <v>757.00000000000011</v>
          </cell>
          <cell r="J64">
            <v>17.8</v>
          </cell>
          <cell r="K64">
            <v>123.3</v>
          </cell>
          <cell r="L64">
            <v>161.79999999999998</v>
          </cell>
          <cell r="M64">
            <v>80.5</v>
          </cell>
          <cell r="N64">
            <v>131.4</v>
          </cell>
          <cell r="O64">
            <v>69.8</v>
          </cell>
          <cell r="P64">
            <v>380.59999999999997</v>
          </cell>
          <cell r="Q64">
            <v>209.9</v>
          </cell>
          <cell r="R64">
            <v>54.099999999999994</v>
          </cell>
          <cell r="S64">
            <v>103.4</v>
          </cell>
          <cell r="T64">
            <v>168.39999999999998</v>
          </cell>
          <cell r="U64">
            <v>44.699999999999996</v>
          </cell>
          <cell r="V64">
            <v>54.099999999999994</v>
          </cell>
          <cell r="W64">
            <v>175.8</v>
          </cell>
          <cell r="X64">
            <v>18.160000000000004</v>
          </cell>
          <cell r="Y64">
            <v>82.600000000000009</v>
          </cell>
          <cell r="Z64">
            <v>5284.4000000000005</v>
          </cell>
          <cell r="AA64">
            <v>57.199999999999996</v>
          </cell>
          <cell r="AB64">
            <v>413.79999999999995</v>
          </cell>
          <cell r="AC64">
            <v>71.300000000000011</v>
          </cell>
          <cell r="AD64">
            <v>96.100000000000009</v>
          </cell>
          <cell r="AE64">
            <v>6</v>
          </cell>
          <cell r="AF64">
            <v>4059.2</v>
          </cell>
          <cell r="AG64">
            <v>259.10000000000002</v>
          </cell>
          <cell r="AH64">
            <v>17.399999999999999</v>
          </cell>
          <cell r="AI64">
            <v>62.800000000000004</v>
          </cell>
          <cell r="AJ64">
            <v>100.8</v>
          </cell>
          <cell r="AK64">
            <v>107.4</v>
          </cell>
          <cell r="AL64">
            <v>724.4</v>
          </cell>
        </row>
        <row r="65">
          <cell r="A65">
            <v>199112</v>
          </cell>
          <cell r="B65">
            <v>814.2</v>
          </cell>
          <cell r="C65">
            <v>47</v>
          </cell>
          <cell r="D65">
            <v>225.9</v>
          </cell>
          <cell r="E65">
            <v>1453.6000000000004</v>
          </cell>
          <cell r="F65">
            <v>127</v>
          </cell>
          <cell r="G65">
            <v>77.09999999999998</v>
          </cell>
          <cell r="H65">
            <v>76.200000000000017</v>
          </cell>
          <cell r="I65">
            <v>809.40000000000009</v>
          </cell>
          <cell r="J65">
            <v>20.100000000000001</v>
          </cell>
          <cell r="K65">
            <v>131.6</v>
          </cell>
          <cell r="L65">
            <v>168.99999999999997</v>
          </cell>
          <cell r="M65">
            <v>87.3</v>
          </cell>
          <cell r="N65">
            <v>143.4</v>
          </cell>
          <cell r="O65">
            <v>69.8</v>
          </cell>
          <cell r="P65">
            <v>410.7</v>
          </cell>
          <cell r="Q65">
            <v>224.3</v>
          </cell>
          <cell r="R65">
            <v>54.699999999999996</v>
          </cell>
          <cell r="S65">
            <v>108.80000000000001</v>
          </cell>
          <cell r="T65">
            <v>173.7</v>
          </cell>
          <cell r="U65">
            <v>46.9</v>
          </cell>
          <cell r="V65">
            <v>56.099999999999994</v>
          </cell>
          <cell r="W65">
            <v>176.4</v>
          </cell>
          <cell r="X65">
            <v>18.680000000000003</v>
          </cell>
          <cell r="Y65">
            <v>82.600000000000009</v>
          </cell>
          <cell r="Z65">
            <v>5792.2000000000007</v>
          </cell>
          <cell r="AA65">
            <v>64.699999999999989</v>
          </cell>
          <cell r="AB65">
            <v>433.9</v>
          </cell>
          <cell r="AC65">
            <v>73.000000000000014</v>
          </cell>
          <cell r="AD65">
            <v>106.10000000000001</v>
          </cell>
          <cell r="AE65">
            <v>6.6</v>
          </cell>
          <cell r="AF65">
            <v>4403.0999999999995</v>
          </cell>
          <cell r="AG65">
            <v>291.8</v>
          </cell>
          <cell r="AH65">
            <v>18.799999999999997</v>
          </cell>
          <cell r="AI65">
            <v>68.7</v>
          </cell>
          <cell r="AJ65">
            <v>109.39999999999999</v>
          </cell>
          <cell r="AK65">
            <v>117</v>
          </cell>
          <cell r="AL65">
            <v>785.9</v>
          </cell>
        </row>
        <row r="66">
          <cell r="A66">
            <v>199201</v>
          </cell>
          <cell r="B66">
            <v>26.5</v>
          </cell>
          <cell r="C66">
            <v>2.1</v>
          </cell>
          <cell r="D66">
            <v>2.7</v>
          </cell>
          <cell r="E66">
            <v>68.5</v>
          </cell>
          <cell r="F66">
            <v>1.1000000000000001</v>
          </cell>
          <cell r="G66">
            <v>4.4000000000000004</v>
          </cell>
          <cell r="H66">
            <v>10.7</v>
          </cell>
          <cell r="I66">
            <v>63.3</v>
          </cell>
          <cell r="J66">
            <v>4</v>
          </cell>
          <cell r="K66">
            <v>13.9</v>
          </cell>
          <cell r="L66">
            <v>20.2</v>
          </cell>
          <cell r="M66">
            <v>7</v>
          </cell>
          <cell r="N66">
            <v>9.9</v>
          </cell>
          <cell r="O66">
            <v>1.1000000000000001</v>
          </cell>
          <cell r="P66">
            <v>23.1</v>
          </cell>
          <cell r="Q66">
            <v>13.8</v>
          </cell>
          <cell r="R66">
            <v>0.7</v>
          </cell>
          <cell r="S66">
            <v>5.6</v>
          </cell>
          <cell r="T66">
            <v>2</v>
          </cell>
          <cell r="U66">
            <v>4.3</v>
          </cell>
          <cell r="V66">
            <v>4.2</v>
          </cell>
          <cell r="W66">
            <v>0.4</v>
          </cell>
          <cell r="X66">
            <v>2.3199999999999998</v>
          </cell>
          <cell r="Y66">
            <v>0.2</v>
          </cell>
          <cell r="Z66">
            <v>447.8</v>
          </cell>
          <cell r="AA66">
            <v>6.6</v>
          </cell>
          <cell r="AB66">
            <v>28.7</v>
          </cell>
          <cell r="AC66">
            <v>6.6</v>
          </cell>
          <cell r="AD66">
            <v>9.1999999999999993</v>
          </cell>
          <cell r="AE66">
            <v>1</v>
          </cell>
          <cell r="AF66">
            <v>311</v>
          </cell>
          <cell r="AG66">
            <v>28.2</v>
          </cell>
          <cell r="AH66">
            <v>1.4</v>
          </cell>
          <cell r="AI66">
            <v>6.1</v>
          </cell>
          <cell r="AJ66">
            <v>8.9</v>
          </cell>
          <cell r="AK66">
            <v>8.9</v>
          </cell>
          <cell r="AL66">
            <v>72.3</v>
          </cell>
        </row>
        <row r="67">
          <cell r="A67">
            <v>199202</v>
          </cell>
          <cell r="B67">
            <v>68</v>
          </cell>
          <cell r="C67">
            <v>3.5</v>
          </cell>
          <cell r="D67">
            <v>5.0999999999999996</v>
          </cell>
          <cell r="E67">
            <v>137</v>
          </cell>
          <cell r="F67">
            <v>1.8</v>
          </cell>
          <cell r="G67">
            <v>9.4</v>
          </cell>
          <cell r="H67">
            <v>16.100000000000001</v>
          </cell>
          <cell r="I67">
            <v>131.5</v>
          </cell>
          <cell r="J67">
            <v>4.9000000000000004</v>
          </cell>
          <cell r="K67">
            <v>27.700000000000003</v>
          </cell>
          <cell r="L67">
            <v>32.200000000000003</v>
          </cell>
          <cell r="M67">
            <v>13.6</v>
          </cell>
          <cell r="N67">
            <v>17.100000000000001</v>
          </cell>
          <cell r="O67">
            <v>3.5</v>
          </cell>
          <cell r="P67">
            <v>49.7</v>
          </cell>
          <cell r="Q67">
            <v>29.3</v>
          </cell>
          <cell r="R67">
            <v>1</v>
          </cell>
          <cell r="S67">
            <v>12.3</v>
          </cell>
          <cell r="T67">
            <v>3.3</v>
          </cell>
          <cell r="U67">
            <v>10.199999999999999</v>
          </cell>
          <cell r="V67">
            <v>12.7</v>
          </cell>
          <cell r="W67">
            <v>1</v>
          </cell>
          <cell r="X67">
            <v>4.0999999999999996</v>
          </cell>
          <cell r="Y67">
            <v>4.4000000000000004</v>
          </cell>
          <cell r="Z67">
            <v>821.40000000000009</v>
          </cell>
          <cell r="AA67">
            <v>13.1</v>
          </cell>
          <cell r="AB67">
            <v>50.2</v>
          </cell>
          <cell r="AC67">
            <v>20.5</v>
          </cell>
          <cell r="AD67">
            <v>18.7</v>
          </cell>
          <cell r="AE67">
            <v>1.5</v>
          </cell>
          <cell r="AF67">
            <v>631.4</v>
          </cell>
          <cell r="AG67">
            <v>53.9</v>
          </cell>
          <cell r="AH67">
            <v>3</v>
          </cell>
          <cell r="AI67">
            <v>12</v>
          </cell>
          <cell r="AJ67">
            <v>17.600000000000001</v>
          </cell>
          <cell r="AK67">
            <v>17.5</v>
          </cell>
          <cell r="AL67">
            <v>143.19999999999999</v>
          </cell>
        </row>
        <row r="68">
          <cell r="A68">
            <v>199203</v>
          </cell>
          <cell r="B68">
            <v>96.6</v>
          </cell>
          <cell r="C68">
            <v>5.0999999999999996</v>
          </cell>
          <cell r="D68">
            <v>9.8999999999999986</v>
          </cell>
          <cell r="E68">
            <v>221.1</v>
          </cell>
          <cell r="F68">
            <v>1.9000000000000001</v>
          </cell>
          <cell r="G68">
            <v>15.5</v>
          </cell>
          <cell r="H68">
            <v>19.8</v>
          </cell>
          <cell r="I68">
            <v>199.5</v>
          </cell>
          <cell r="J68">
            <v>5.8000000000000007</v>
          </cell>
          <cell r="K68">
            <v>41.2</v>
          </cell>
          <cell r="L68">
            <v>52.900000000000006</v>
          </cell>
          <cell r="M68">
            <v>20.6</v>
          </cell>
          <cell r="N68">
            <v>25.400000000000002</v>
          </cell>
          <cell r="O68">
            <v>6.9</v>
          </cell>
          <cell r="P68">
            <v>73.900000000000006</v>
          </cell>
          <cell r="Q68">
            <v>49.3</v>
          </cell>
          <cell r="R68">
            <v>2.5</v>
          </cell>
          <cell r="S68">
            <v>23.700000000000003</v>
          </cell>
          <cell r="T68">
            <v>6.3</v>
          </cell>
          <cell r="U68">
            <v>15.2</v>
          </cell>
          <cell r="V68">
            <v>29.9</v>
          </cell>
          <cell r="W68">
            <v>11.9</v>
          </cell>
          <cell r="X68">
            <v>5.8599999999999994</v>
          </cell>
          <cell r="Y68">
            <v>11.100000000000001</v>
          </cell>
          <cell r="Z68">
            <v>1124.9000000000001</v>
          </cell>
          <cell r="AA68">
            <v>19.8</v>
          </cell>
          <cell r="AB68">
            <v>72.400000000000006</v>
          </cell>
          <cell r="AC68">
            <v>39.1</v>
          </cell>
          <cell r="AD68">
            <v>28.9</v>
          </cell>
          <cell r="AE68">
            <v>2.1</v>
          </cell>
          <cell r="AF68">
            <v>932.09999999999991</v>
          </cell>
          <cell r="AG68">
            <v>78</v>
          </cell>
          <cell r="AH68">
            <v>4.7</v>
          </cell>
          <cell r="AI68">
            <v>18</v>
          </cell>
          <cell r="AJ68">
            <v>26.200000000000003</v>
          </cell>
          <cell r="AK68">
            <v>26.4</v>
          </cell>
          <cell r="AL68">
            <v>213.6</v>
          </cell>
        </row>
        <row r="69">
          <cell r="A69">
            <v>199204</v>
          </cell>
          <cell r="B69">
            <v>170</v>
          </cell>
          <cell r="C69">
            <v>7.1</v>
          </cell>
          <cell r="D69">
            <v>21.9</v>
          </cell>
          <cell r="E69">
            <v>364.79999999999995</v>
          </cell>
          <cell r="F69">
            <v>2.1</v>
          </cell>
          <cell r="G69">
            <v>21.7</v>
          </cell>
          <cell r="H69">
            <v>23</v>
          </cell>
          <cell r="I69">
            <v>270.8</v>
          </cell>
          <cell r="J69">
            <v>6.7000000000000011</v>
          </cell>
          <cell r="K69">
            <v>56.400000000000006</v>
          </cell>
          <cell r="L69">
            <v>79</v>
          </cell>
          <cell r="M69">
            <v>29.700000000000003</v>
          </cell>
          <cell r="N69">
            <v>36.300000000000004</v>
          </cell>
          <cell r="O69">
            <v>17.899999999999999</v>
          </cell>
          <cell r="P69">
            <v>104</v>
          </cell>
          <cell r="Q69">
            <v>70.599999999999994</v>
          </cell>
          <cell r="R69">
            <v>8.4</v>
          </cell>
          <cell r="S69">
            <v>39.6</v>
          </cell>
          <cell r="T69">
            <v>11.5</v>
          </cell>
          <cell r="U69">
            <v>20</v>
          </cell>
          <cell r="V69">
            <v>36</v>
          </cell>
          <cell r="W69">
            <v>33.700000000000003</v>
          </cell>
          <cell r="X69">
            <v>7.8899999999999988</v>
          </cell>
          <cell r="Y69">
            <v>30</v>
          </cell>
          <cell r="Z69">
            <v>1331.4</v>
          </cell>
          <cell r="AA69">
            <v>26.8</v>
          </cell>
          <cell r="AB69">
            <v>92.100000000000009</v>
          </cell>
          <cell r="AC69">
            <v>50.900000000000006</v>
          </cell>
          <cell r="AD69">
            <v>37.700000000000003</v>
          </cell>
          <cell r="AE69">
            <v>2.7</v>
          </cell>
          <cell r="AF69">
            <v>1214.5</v>
          </cell>
          <cell r="AG69">
            <v>102.4</v>
          </cell>
          <cell r="AH69">
            <v>6.3000000000000007</v>
          </cell>
          <cell r="AI69">
            <v>24.1</v>
          </cell>
          <cell r="AJ69">
            <v>34.800000000000004</v>
          </cell>
          <cell r="AK69">
            <v>35.200000000000003</v>
          </cell>
          <cell r="AL69">
            <v>282.2</v>
          </cell>
        </row>
        <row r="70">
          <cell r="A70">
            <v>199205</v>
          </cell>
          <cell r="B70">
            <v>273.10000000000002</v>
          </cell>
          <cell r="C70">
            <v>11.7</v>
          </cell>
          <cell r="D70">
            <v>61.5</v>
          </cell>
          <cell r="E70">
            <v>597.79999999999995</v>
          </cell>
          <cell r="F70">
            <v>5.8000000000000007</v>
          </cell>
          <cell r="G70">
            <v>28.1</v>
          </cell>
          <cell r="H70">
            <v>26.6</v>
          </cell>
          <cell r="I70">
            <v>322.60000000000002</v>
          </cell>
          <cell r="J70">
            <v>7.7000000000000011</v>
          </cell>
          <cell r="K70">
            <v>69.800000000000011</v>
          </cell>
          <cell r="L70">
            <v>100</v>
          </cell>
          <cell r="M70">
            <v>37.300000000000004</v>
          </cell>
          <cell r="N70">
            <v>48.2</v>
          </cell>
          <cell r="O70">
            <v>34.5</v>
          </cell>
          <cell r="P70">
            <v>132.69999999999999</v>
          </cell>
          <cell r="Q70">
            <v>93.5</v>
          </cell>
          <cell r="R70">
            <v>18.899999999999999</v>
          </cell>
          <cell r="S70">
            <v>52.5</v>
          </cell>
          <cell r="T70">
            <v>23.6</v>
          </cell>
          <cell r="U70">
            <v>26.4</v>
          </cell>
          <cell r="V70">
            <v>36.4</v>
          </cell>
          <cell r="W70">
            <v>60.1</v>
          </cell>
          <cell r="X70">
            <v>10.209999999999999</v>
          </cell>
          <cell r="Y70">
            <v>52</v>
          </cell>
          <cell r="Z70">
            <v>1613.9</v>
          </cell>
          <cell r="AA70">
            <v>33</v>
          </cell>
          <cell r="AB70">
            <v>113.30000000000001</v>
          </cell>
          <cell r="AC70">
            <v>59.000000000000007</v>
          </cell>
          <cell r="AD70">
            <v>45.2</v>
          </cell>
          <cell r="AE70">
            <v>3.2</v>
          </cell>
          <cell r="AF70">
            <v>1489</v>
          </cell>
          <cell r="AG70">
            <v>129.30000000000001</v>
          </cell>
          <cell r="AH70">
            <v>8</v>
          </cell>
          <cell r="AI70">
            <v>30.3</v>
          </cell>
          <cell r="AJ70">
            <v>44.5</v>
          </cell>
          <cell r="AK70">
            <v>44.1</v>
          </cell>
          <cell r="AL70">
            <v>346.6</v>
          </cell>
        </row>
        <row r="71">
          <cell r="A71">
            <v>199206</v>
          </cell>
          <cell r="B71">
            <v>454.40000000000003</v>
          </cell>
          <cell r="C71">
            <v>19.2</v>
          </cell>
          <cell r="D71">
            <v>91.5</v>
          </cell>
          <cell r="E71">
            <v>721.3</v>
          </cell>
          <cell r="F71">
            <v>23.6</v>
          </cell>
          <cell r="G71">
            <v>34.6</v>
          </cell>
          <cell r="H71">
            <v>29.900000000000002</v>
          </cell>
          <cell r="I71">
            <v>378.90000000000003</v>
          </cell>
          <cell r="J71">
            <v>8.5000000000000018</v>
          </cell>
          <cell r="K71">
            <v>80.800000000000011</v>
          </cell>
          <cell r="L71">
            <v>113.7</v>
          </cell>
          <cell r="M71">
            <v>43.800000000000004</v>
          </cell>
          <cell r="N71">
            <v>59.400000000000006</v>
          </cell>
          <cell r="O71">
            <v>44.3</v>
          </cell>
          <cell r="P71">
            <v>164.7</v>
          </cell>
          <cell r="Q71">
            <v>115.4</v>
          </cell>
          <cell r="R71">
            <v>31.099999999999998</v>
          </cell>
          <cell r="S71">
            <v>60.5</v>
          </cell>
          <cell r="T71">
            <v>42.2</v>
          </cell>
          <cell r="U71">
            <v>35</v>
          </cell>
          <cell r="V71">
            <v>37.799999999999997</v>
          </cell>
          <cell r="W71">
            <v>76.5</v>
          </cell>
          <cell r="X71">
            <v>12.68</v>
          </cell>
          <cell r="Y71">
            <v>69.5</v>
          </cell>
          <cell r="Z71">
            <v>1990.1000000000001</v>
          </cell>
          <cell r="AA71">
            <v>39.5</v>
          </cell>
          <cell r="AB71">
            <v>148.60000000000002</v>
          </cell>
          <cell r="AC71">
            <v>61.900000000000006</v>
          </cell>
          <cell r="AD71">
            <v>52.5</v>
          </cell>
          <cell r="AE71">
            <v>3.6</v>
          </cell>
          <cell r="AF71">
            <v>1797.2</v>
          </cell>
          <cell r="AG71">
            <v>157.80000000000001</v>
          </cell>
          <cell r="AH71">
            <v>9.6999999999999993</v>
          </cell>
          <cell r="AI71">
            <v>36.299999999999997</v>
          </cell>
          <cell r="AJ71">
            <v>54.1</v>
          </cell>
          <cell r="AK71">
            <v>52.8</v>
          </cell>
          <cell r="AL71">
            <v>406.70000000000005</v>
          </cell>
        </row>
        <row r="72">
          <cell r="A72">
            <v>199207</v>
          </cell>
          <cell r="B72">
            <v>669.6</v>
          </cell>
          <cell r="C72">
            <v>25</v>
          </cell>
          <cell r="D72">
            <v>113.8</v>
          </cell>
          <cell r="E72">
            <v>758.5</v>
          </cell>
          <cell r="F72">
            <v>45.6</v>
          </cell>
          <cell r="G72">
            <v>39.300000000000004</v>
          </cell>
          <cell r="H72">
            <v>35</v>
          </cell>
          <cell r="I72">
            <v>427.90000000000003</v>
          </cell>
          <cell r="J72">
            <v>9.8000000000000025</v>
          </cell>
          <cell r="K72">
            <v>91.200000000000017</v>
          </cell>
          <cell r="L72">
            <v>121.7</v>
          </cell>
          <cell r="M72">
            <v>52.5</v>
          </cell>
          <cell r="N72">
            <v>69.800000000000011</v>
          </cell>
          <cell r="O72">
            <v>46.3</v>
          </cell>
          <cell r="P72">
            <v>199.89999999999998</v>
          </cell>
          <cell r="Q72">
            <v>135.5</v>
          </cell>
          <cell r="R72">
            <v>40.799999999999997</v>
          </cell>
          <cell r="S72">
            <v>66.5</v>
          </cell>
          <cell r="T72">
            <v>65.099999999999994</v>
          </cell>
          <cell r="U72">
            <v>40.200000000000003</v>
          </cell>
          <cell r="V72">
            <v>41.699999999999996</v>
          </cell>
          <cell r="W72">
            <v>92.3</v>
          </cell>
          <cell r="X72">
            <v>13.719999999999999</v>
          </cell>
          <cell r="Y72">
            <v>79.900000000000006</v>
          </cell>
          <cell r="Z72">
            <v>2438.9</v>
          </cell>
          <cell r="AA72">
            <v>46.5</v>
          </cell>
          <cell r="AB72">
            <v>179.90000000000003</v>
          </cell>
          <cell r="AC72">
            <v>66.900000000000006</v>
          </cell>
          <cell r="AD72">
            <v>59.2</v>
          </cell>
          <cell r="AE72">
            <v>4.0999999999999996</v>
          </cell>
          <cell r="AF72">
            <v>2105.6999999999998</v>
          </cell>
          <cell r="AG72">
            <v>184.20000000000002</v>
          </cell>
          <cell r="AH72">
            <v>11.5</v>
          </cell>
          <cell r="AI72">
            <v>42.5</v>
          </cell>
          <cell r="AJ72">
            <v>64.400000000000006</v>
          </cell>
          <cell r="AK72">
            <v>61.8</v>
          </cell>
          <cell r="AL72">
            <v>466.20000000000005</v>
          </cell>
        </row>
        <row r="73">
          <cell r="A73">
            <v>199208</v>
          </cell>
          <cell r="B73">
            <v>731</v>
          </cell>
          <cell r="C73">
            <v>28.8</v>
          </cell>
          <cell r="D73">
            <v>122.3</v>
          </cell>
          <cell r="E73">
            <v>780.4</v>
          </cell>
          <cell r="F73">
            <v>55.400000000000006</v>
          </cell>
          <cell r="G73">
            <v>46.900000000000006</v>
          </cell>
          <cell r="H73">
            <v>41</v>
          </cell>
          <cell r="I73">
            <v>481.00000000000006</v>
          </cell>
          <cell r="J73">
            <v>11.300000000000002</v>
          </cell>
          <cell r="K73">
            <v>102.00000000000001</v>
          </cell>
          <cell r="L73">
            <v>128.80000000000001</v>
          </cell>
          <cell r="M73">
            <v>59.7</v>
          </cell>
          <cell r="N73">
            <v>82.000000000000014</v>
          </cell>
          <cell r="O73">
            <v>46.8</v>
          </cell>
          <cell r="P73">
            <v>233.79999999999998</v>
          </cell>
          <cell r="Q73">
            <v>154.30000000000001</v>
          </cell>
          <cell r="R73">
            <v>46.699999999999996</v>
          </cell>
          <cell r="S73">
            <v>72.5</v>
          </cell>
          <cell r="T73">
            <v>86.899999999999991</v>
          </cell>
          <cell r="U73">
            <v>44.300000000000004</v>
          </cell>
          <cell r="V73">
            <v>41.999999999999993</v>
          </cell>
          <cell r="W73">
            <v>101.3</v>
          </cell>
          <cell r="X73">
            <v>15.149999999999999</v>
          </cell>
          <cell r="Y73">
            <v>84</v>
          </cell>
          <cell r="Z73">
            <v>2943.7000000000003</v>
          </cell>
          <cell r="AA73">
            <v>52.2</v>
          </cell>
          <cell r="AB73">
            <v>212.10000000000002</v>
          </cell>
          <cell r="AC73">
            <v>72.100000000000009</v>
          </cell>
          <cell r="AD73">
            <v>65.8</v>
          </cell>
          <cell r="AE73">
            <v>4.3999999999999995</v>
          </cell>
          <cell r="AF73">
            <v>2408.5</v>
          </cell>
          <cell r="AG73">
            <v>211.50000000000003</v>
          </cell>
          <cell r="AH73">
            <v>13.2</v>
          </cell>
          <cell r="AI73">
            <v>48.5</v>
          </cell>
          <cell r="AJ73">
            <v>74.2</v>
          </cell>
          <cell r="AK73">
            <v>70.8</v>
          </cell>
          <cell r="AL73">
            <v>525.5</v>
          </cell>
        </row>
        <row r="74">
          <cell r="A74">
            <v>199209</v>
          </cell>
          <cell r="B74">
            <v>749.9</v>
          </cell>
          <cell r="C74">
            <v>34.299999999999997</v>
          </cell>
          <cell r="D74">
            <v>124.6</v>
          </cell>
          <cell r="E74">
            <v>830.5</v>
          </cell>
          <cell r="F74">
            <v>59.800000000000004</v>
          </cell>
          <cell r="G74">
            <v>53.900000000000006</v>
          </cell>
          <cell r="H74">
            <v>48.6</v>
          </cell>
          <cell r="I74">
            <v>533</v>
          </cell>
          <cell r="J74">
            <v>12.600000000000003</v>
          </cell>
          <cell r="K74">
            <v>111.70000000000002</v>
          </cell>
          <cell r="L74">
            <v>136.5</v>
          </cell>
          <cell r="M74">
            <v>66.8</v>
          </cell>
          <cell r="N74">
            <v>95.200000000000017</v>
          </cell>
          <cell r="O74">
            <v>47</v>
          </cell>
          <cell r="P74">
            <v>268</v>
          </cell>
          <cell r="Q74">
            <v>162</v>
          </cell>
          <cell r="R74">
            <v>49.8</v>
          </cell>
          <cell r="S74">
            <v>77</v>
          </cell>
          <cell r="T74">
            <v>99.499999999999986</v>
          </cell>
          <cell r="U74">
            <v>46.900000000000006</v>
          </cell>
          <cell r="V74">
            <v>42.099999999999994</v>
          </cell>
          <cell r="W74">
            <v>106.5</v>
          </cell>
          <cell r="X74">
            <v>16.16</v>
          </cell>
          <cell r="Y74">
            <v>85.6</v>
          </cell>
          <cell r="Z74">
            <v>3417.8</v>
          </cell>
          <cell r="AA74">
            <v>57.6</v>
          </cell>
          <cell r="AB74">
            <v>246.40000000000003</v>
          </cell>
          <cell r="AC74">
            <v>81.600000000000009</v>
          </cell>
          <cell r="AD74">
            <v>72.8</v>
          </cell>
          <cell r="AE74">
            <v>4.6999999999999993</v>
          </cell>
          <cell r="AF74">
            <v>2708</v>
          </cell>
          <cell r="AG74">
            <v>237.30000000000004</v>
          </cell>
          <cell r="AH74">
            <v>14.799999999999999</v>
          </cell>
          <cell r="AI74">
            <v>54.4</v>
          </cell>
          <cell r="AJ74">
            <v>83.8</v>
          </cell>
          <cell r="AK74">
            <v>79.7</v>
          </cell>
          <cell r="AL74">
            <v>585.29999999999995</v>
          </cell>
        </row>
        <row r="75">
          <cell r="A75">
            <v>199210</v>
          </cell>
          <cell r="B75">
            <v>797.6</v>
          </cell>
          <cell r="C75">
            <v>39.799999999999997</v>
          </cell>
          <cell r="D75">
            <v>126</v>
          </cell>
          <cell r="E75">
            <v>884.4</v>
          </cell>
          <cell r="F75">
            <v>64.5</v>
          </cell>
          <cell r="G75">
            <v>62.7</v>
          </cell>
          <cell r="H75">
            <v>56.6</v>
          </cell>
          <cell r="I75">
            <v>585.20000000000005</v>
          </cell>
          <cell r="J75">
            <v>14.600000000000003</v>
          </cell>
          <cell r="K75">
            <v>126.70000000000002</v>
          </cell>
          <cell r="L75">
            <v>143.6</v>
          </cell>
          <cell r="M75">
            <v>77.399999999999991</v>
          </cell>
          <cell r="N75">
            <v>109.80000000000001</v>
          </cell>
          <cell r="O75">
            <v>47.1</v>
          </cell>
          <cell r="P75">
            <v>309.8</v>
          </cell>
          <cell r="Q75">
            <v>170.2</v>
          </cell>
          <cell r="R75">
            <v>52</v>
          </cell>
          <cell r="S75">
            <v>81.099999999999994</v>
          </cell>
          <cell r="T75">
            <v>108.69999999999999</v>
          </cell>
          <cell r="U75">
            <v>50.000000000000007</v>
          </cell>
          <cell r="V75">
            <v>42.099999999999994</v>
          </cell>
          <cell r="W75">
            <v>107.2</v>
          </cell>
          <cell r="X75">
            <v>16.77</v>
          </cell>
          <cell r="Y75">
            <v>86.5</v>
          </cell>
          <cell r="Z75">
            <v>3886</v>
          </cell>
          <cell r="AA75">
            <v>62</v>
          </cell>
          <cell r="AB75">
            <v>275.40000000000003</v>
          </cell>
          <cell r="AC75">
            <v>86.4</v>
          </cell>
          <cell r="AD75">
            <v>81.5</v>
          </cell>
          <cell r="AE75">
            <v>4.8999999999999995</v>
          </cell>
          <cell r="AF75">
            <v>2961.8</v>
          </cell>
          <cell r="AG75">
            <v>264.10000000000002</v>
          </cell>
          <cell r="AH75">
            <v>16.399999999999999</v>
          </cell>
          <cell r="AI75">
            <v>60.4</v>
          </cell>
          <cell r="AJ75">
            <v>93.2</v>
          </cell>
          <cell r="AK75">
            <v>88.7</v>
          </cell>
          <cell r="AL75">
            <v>645.9</v>
          </cell>
        </row>
        <row r="76">
          <cell r="A76">
            <v>199211</v>
          </cell>
          <cell r="B76">
            <v>810.80000000000007</v>
          </cell>
          <cell r="C76">
            <v>40.799999999999997</v>
          </cell>
          <cell r="D76">
            <v>127.3</v>
          </cell>
          <cell r="E76">
            <v>934</v>
          </cell>
          <cell r="F76">
            <v>72.099999999999994</v>
          </cell>
          <cell r="G76">
            <v>70.2</v>
          </cell>
          <cell r="H76">
            <v>68.099999999999994</v>
          </cell>
          <cell r="I76">
            <v>643.20000000000005</v>
          </cell>
          <cell r="J76">
            <v>17.300000000000004</v>
          </cell>
          <cell r="K76">
            <v>137.50000000000003</v>
          </cell>
          <cell r="L76">
            <v>149.79999999999998</v>
          </cell>
          <cell r="M76">
            <v>85.699999999999989</v>
          </cell>
          <cell r="N76">
            <v>124.30000000000001</v>
          </cell>
          <cell r="O76">
            <v>47.6</v>
          </cell>
          <cell r="P76">
            <v>346.1</v>
          </cell>
          <cell r="Q76">
            <v>182</v>
          </cell>
          <cell r="R76">
            <v>53.1</v>
          </cell>
          <cell r="S76">
            <v>87.899999999999991</v>
          </cell>
          <cell r="T76">
            <v>115.1</v>
          </cell>
          <cell r="U76">
            <v>54.300000000000004</v>
          </cell>
          <cell r="V76">
            <v>42.099999999999994</v>
          </cell>
          <cell r="W76">
            <v>107.9</v>
          </cell>
          <cell r="X76">
            <v>17.3</v>
          </cell>
          <cell r="Y76">
            <v>86.5</v>
          </cell>
          <cell r="Z76">
            <v>4309.6000000000004</v>
          </cell>
          <cell r="AA76">
            <v>67.400000000000006</v>
          </cell>
          <cell r="AB76">
            <v>326.60000000000002</v>
          </cell>
          <cell r="AC76">
            <v>87.300000000000011</v>
          </cell>
          <cell r="AD76">
            <v>90.4</v>
          </cell>
          <cell r="AE76">
            <v>5.1999999999999993</v>
          </cell>
          <cell r="AF76">
            <v>3243.4</v>
          </cell>
          <cell r="AG76">
            <v>291.20000000000005</v>
          </cell>
          <cell r="AH76">
            <v>17.899999999999999</v>
          </cell>
          <cell r="AI76">
            <v>66.5</v>
          </cell>
          <cell r="AJ76">
            <v>101.7</v>
          </cell>
          <cell r="AK76">
            <v>97.7</v>
          </cell>
          <cell r="AL76">
            <v>706.4</v>
          </cell>
        </row>
        <row r="77">
          <cell r="A77">
            <v>199212</v>
          </cell>
          <cell r="B77">
            <v>829.40000000000009</v>
          </cell>
          <cell r="C77">
            <v>41.5</v>
          </cell>
          <cell r="D77">
            <v>127.89999999999999</v>
          </cell>
          <cell r="E77">
            <v>1003.1</v>
          </cell>
          <cell r="F77">
            <v>73.099999999999994</v>
          </cell>
          <cell r="G77">
            <v>79.600000000000009</v>
          </cell>
          <cell r="H77">
            <v>77.3</v>
          </cell>
          <cell r="I77">
            <v>699</v>
          </cell>
          <cell r="J77">
            <v>19.500000000000004</v>
          </cell>
          <cell r="K77">
            <v>149.70000000000002</v>
          </cell>
          <cell r="L77">
            <v>157.49999999999997</v>
          </cell>
          <cell r="M77">
            <v>93.799999999999983</v>
          </cell>
          <cell r="N77">
            <v>150.30000000000001</v>
          </cell>
          <cell r="O77">
            <v>49.7</v>
          </cell>
          <cell r="P77">
            <v>386.40000000000003</v>
          </cell>
          <cell r="Q77">
            <v>203.2</v>
          </cell>
          <cell r="R77">
            <v>53.6</v>
          </cell>
          <cell r="S77">
            <v>94.3</v>
          </cell>
          <cell r="T77">
            <v>121.3</v>
          </cell>
          <cell r="U77">
            <v>59.500000000000007</v>
          </cell>
          <cell r="V77">
            <v>43.399999999999991</v>
          </cell>
          <cell r="W77">
            <v>108</v>
          </cell>
          <cell r="X77">
            <v>17.66</v>
          </cell>
          <cell r="Y77">
            <v>86.5</v>
          </cell>
          <cell r="Z77">
            <v>4740.8</v>
          </cell>
          <cell r="AA77">
            <v>73.7</v>
          </cell>
          <cell r="AB77">
            <v>392</v>
          </cell>
          <cell r="AC77">
            <v>88.800000000000011</v>
          </cell>
          <cell r="AD77">
            <v>99.800000000000011</v>
          </cell>
          <cell r="AE77">
            <v>5.6</v>
          </cell>
          <cell r="AF77">
            <v>3525.1</v>
          </cell>
          <cell r="AG77">
            <v>320.20000000000005</v>
          </cell>
          <cell r="AH77">
            <v>19.399999999999999</v>
          </cell>
          <cell r="AI77">
            <v>72.8</v>
          </cell>
          <cell r="AJ77">
            <v>110.7</v>
          </cell>
          <cell r="AK77">
            <v>106.7</v>
          </cell>
          <cell r="AL77">
            <v>768.4</v>
          </cell>
        </row>
        <row r="78">
          <cell r="A78">
            <v>199301</v>
          </cell>
          <cell r="B78">
            <v>56.8</v>
          </cell>
          <cell r="C78">
            <v>1.4</v>
          </cell>
          <cell r="D78">
            <v>1</v>
          </cell>
          <cell r="E78">
            <v>59.4</v>
          </cell>
          <cell r="F78">
            <v>0.4</v>
          </cell>
          <cell r="G78">
            <v>6.2</v>
          </cell>
          <cell r="H78">
            <v>9.3000000000000007</v>
          </cell>
          <cell r="I78">
            <v>61.8</v>
          </cell>
          <cell r="J78">
            <v>1</v>
          </cell>
          <cell r="K78">
            <v>11.9</v>
          </cell>
          <cell r="L78">
            <v>13</v>
          </cell>
          <cell r="M78">
            <v>6.3</v>
          </cell>
          <cell r="N78">
            <v>10.7</v>
          </cell>
          <cell r="O78">
            <v>2.2000000000000002</v>
          </cell>
          <cell r="P78">
            <v>30.7</v>
          </cell>
          <cell r="Q78">
            <v>16</v>
          </cell>
          <cell r="R78">
            <v>0.3</v>
          </cell>
          <cell r="S78">
            <v>2.9</v>
          </cell>
          <cell r="T78">
            <v>4.5999999999999996</v>
          </cell>
          <cell r="U78">
            <v>6.1</v>
          </cell>
          <cell r="V78">
            <v>1.1000000000000001</v>
          </cell>
          <cell r="W78">
            <v>0.2</v>
          </cell>
          <cell r="X78">
            <v>0.8</v>
          </cell>
          <cell r="Y78">
            <v>1</v>
          </cell>
          <cell r="Z78">
            <v>397.1</v>
          </cell>
          <cell r="AA78">
            <v>5.8</v>
          </cell>
          <cell r="AB78">
            <v>19.3</v>
          </cell>
          <cell r="AC78">
            <v>3.5</v>
          </cell>
          <cell r="AD78">
            <v>12.3</v>
          </cell>
          <cell r="AE78">
            <v>0.6</v>
          </cell>
          <cell r="AF78">
            <v>307.89999999999998</v>
          </cell>
          <cell r="AG78">
            <v>23</v>
          </cell>
          <cell r="AH78">
            <v>1.4</v>
          </cell>
          <cell r="AI78">
            <v>6.1</v>
          </cell>
          <cell r="AJ78">
            <v>8.6999999999999993</v>
          </cell>
          <cell r="AK78">
            <v>9</v>
          </cell>
          <cell r="AL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3.0999999999999996</v>
          </cell>
          <cell r="D79">
            <v>3.9</v>
          </cell>
          <cell r="E79">
            <v>139.1</v>
          </cell>
          <cell r="F79">
            <v>1.1000000000000001</v>
          </cell>
          <cell r="G79">
            <v>13.600000000000001</v>
          </cell>
          <cell r="H79">
            <v>15.100000000000001</v>
          </cell>
          <cell r="I79">
            <v>122.9</v>
          </cell>
          <cell r="J79">
            <v>2.2000000000000002</v>
          </cell>
          <cell r="K79">
            <v>24.1</v>
          </cell>
          <cell r="L79">
            <v>28</v>
          </cell>
          <cell r="M79">
            <v>12.6</v>
          </cell>
          <cell r="N79">
            <v>20.799999999999997</v>
          </cell>
          <cell r="O79">
            <v>4.2</v>
          </cell>
          <cell r="P79">
            <v>59.099999999999994</v>
          </cell>
          <cell r="Q79">
            <v>35.5</v>
          </cell>
          <cell r="R79">
            <v>0.6</v>
          </cell>
          <cell r="S79">
            <v>16.5</v>
          </cell>
          <cell r="T79">
            <v>7.1</v>
          </cell>
          <cell r="U79">
            <v>11.6</v>
          </cell>
          <cell r="V79">
            <v>10.6</v>
          </cell>
          <cell r="W79">
            <v>0.7</v>
          </cell>
          <cell r="X79">
            <v>2.8</v>
          </cell>
          <cell r="Y79">
            <v>4.7</v>
          </cell>
          <cell r="Z79">
            <v>721.3</v>
          </cell>
          <cell r="AA79">
            <v>12.8</v>
          </cell>
          <cell r="AB79">
            <v>49</v>
          </cell>
          <cell r="AC79">
            <v>14.7</v>
          </cell>
          <cell r="AD79">
            <v>25</v>
          </cell>
          <cell r="AE79">
            <v>1.5</v>
          </cell>
          <cell r="AF79">
            <v>619</v>
          </cell>
          <cell r="AG79">
            <v>48.2</v>
          </cell>
          <cell r="AH79">
            <v>2.9</v>
          </cell>
          <cell r="AI79">
            <v>12.2</v>
          </cell>
          <cell r="AJ79">
            <v>17.100000000000001</v>
          </cell>
          <cell r="AK79">
            <v>17.5</v>
          </cell>
          <cell r="AL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4.5999999999999996</v>
          </cell>
          <cell r="D80">
            <v>11.4</v>
          </cell>
          <cell r="E80">
            <v>244.2</v>
          </cell>
          <cell r="F80">
            <v>1.4000000000000001</v>
          </cell>
          <cell r="G80">
            <v>21.700000000000003</v>
          </cell>
          <cell r="H80">
            <v>20</v>
          </cell>
          <cell r="I80">
            <v>180.10000000000002</v>
          </cell>
          <cell r="J80">
            <v>3.3000000000000003</v>
          </cell>
          <cell r="K80">
            <v>38.299999999999997</v>
          </cell>
          <cell r="L80">
            <v>49.9</v>
          </cell>
          <cell r="M80">
            <v>21</v>
          </cell>
          <cell r="N80">
            <v>31.699999999999996</v>
          </cell>
          <cell r="O80">
            <v>11.600000000000001</v>
          </cell>
          <cell r="P80">
            <v>90.5</v>
          </cell>
          <cell r="Q80">
            <v>54.4</v>
          </cell>
          <cell r="R80">
            <v>2.2000000000000002</v>
          </cell>
          <cell r="S80">
            <v>31.6</v>
          </cell>
          <cell r="T80">
            <v>12.2</v>
          </cell>
          <cell r="U80">
            <v>17.8</v>
          </cell>
          <cell r="V80">
            <v>32.5</v>
          </cell>
          <cell r="W80">
            <v>9</v>
          </cell>
          <cell r="X80">
            <v>5.5</v>
          </cell>
          <cell r="Y80">
            <v>10.100000000000001</v>
          </cell>
          <cell r="Z80">
            <v>979.09999999999991</v>
          </cell>
          <cell r="AA80">
            <v>18.3</v>
          </cell>
          <cell r="AB80">
            <v>71.400000000000006</v>
          </cell>
          <cell r="AC80">
            <v>25.9</v>
          </cell>
          <cell r="AD80">
            <v>38.6</v>
          </cell>
          <cell r="AE80">
            <v>1.9</v>
          </cell>
          <cell r="AF80">
            <v>951.1</v>
          </cell>
          <cell r="AG80">
            <v>70.099999999999994</v>
          </cell>
          <cell r="AH80">
            <v>4.5</v>
          </cell>
          <cell r="AI80">
            <v>18.5</v>
          </cell>
          <cell r="AJ80">
            <v>26.400000000000002</v>
          </cell>
          <cell r="AK80">
            <v>26.3</v>
          </cell>
          <cell r="AL80">
            <v>206.6</v>
          </cell>
        </row>
        <row r="81">
          <cell r="A81">
            <v>199304</v>
          </cell>
          <cell r="B81">
            <v>209.1</v>
          </cell>
          <cell r="C81">
            <v>7.1</v>
          </cell>
          <cell r="D81">
            <v>23.5</v>
          </cell>
          <cell r="E81">
            <v>464.5</v>
          </cell>
          <cell r="F81">
            <v>1.9000000000000001</v>
          </cell>
          <cell r="G81">
            <v>30.500000000000004</v>
          </cell>
          <cell r="H81">
            <v>24.5</v>
          </cell>
          <cell r="I81">
            <v>234.60000000000002</v>
          </cell>
          <cell r="J81">
            <v>4.5</v>
          </cell>
          <cell r="K81">
            <v>55.699999999999996</v>
          </cell>
          <cell r="L81">
            <v>79.7</v>
          </cell>
          <cell r="M81">
            <v>29.6</v>
          </cell>
          <cell r="N81">
            <v>43.099999999999994</v>
          </cell>
          <cell r="O81">
            <v>21.3</v>
          </cell>
          <cell r="P81">
            <v>117.7</v>
          </cell>
          <cell r="Q81">
            <v>76.400000000000006</v>
          </cell>
          <cell r="R81">
            <v>8</v>
          </cell>
          <cell r="S81">
            <v>46.3</v>
          </cell>
          <cell r="T81">
            <v>18.2</v>
          </cell>
          <cell r="U81">
            <v>23</v>
          </cell>
          <cell r="V81">
            <v>39</v>
          </cell>
          <cell r="W81">
            <v>26.3</v>
          </cell>
          <cell r="X81">
            <v>8.3000000000000007</v>
          </cell>
          <cell r="Y81">
            <v>24</v>
          </cell>
          <cell r="Z81">
            <v>1173.0999999999999</v>
          </cell>
          <cell r="AA81">
            <v>27</v>
          </cell>
          <cell r="AB81">
            <v>93.5</v>
          </cell>
          <cell r="AC81">
            <v>35.4</v>
          </cell>
          <cell r="AD81">
            <v>50.400000000000006</v>
          </cell>
          <cell r="AE81">
            <v>2.5</v>
          </cell>
          <cell r="AF81">
            <v>1311.7</v>
          </cell>
          <cell r="AG81">
            <v>91.3</v>
          </cell>
          <cell r="AH81">
            <v>6</v>
          </cell>
          <cell r="AI81">
            <v>24.7</v>
          </cell>
          <cell r="AJ81">
            <v>35.400000000000006</v>
          </cell>
          <cell r="AK81">
            <v>35.200000000000003</v>
          </cell>
          <cell r="AL81">
            <v>276.60000000000002</v>
          </cell>
        </row>
        <row r="82">
          <cell r="A82">
            <v>199305</v>
          </cell>
          <cell r="B82">
            <v>309</v>
          </cell>
          <cell r="C82">
            <v>12.1</v>
          </cell>
          <cell r="D82">
            <v>74.8</v>
          </cell>
          <cell r="E82">
            <v>834.3</v>
          </cell>
          <cell r="F82">
            <v>7.4</v>
          </cell>
          <cell r="G82">
            <v>40.5</v>
          </cell>
          <cell r="H82">
            <v>30</v>
          </cell>
          <cell r="I82">
            <v>285.5</v>
          </cell>
          <cell r="J82">
            <v>6.7</v>
          </cell>
          <cell r="K82">
            <v>71</v>
          </cell>
          <cell r="L82">
            <v>113</v>
          </cell>
          <cell r="M82">
            <v>39.200000000000003</v>
          </cell>
          <cell r="N82">
            <v>57.699999999999996</v>
          </cell>
          <cell r="O82">
            <v>46.8</v>
          </cell>
          <cell r="P82">
            <v>150.4</v>
          </cell>
          <cell r="Q82">
            <v>100.4</v>
          </cell>
          <cell r="R82">
            <v>18.8</v>
          </cell>
          <cell r="S82">
            <v>53.5</v>
          </cell>
          <cell r="T82">
            <v>33.4</v>
          </cell>
          <cell r="U82">
            <v>27.6</v>
          </cell>
          <cell r="V82">
            <v>39.700000000000003</v>
          </cell>
          <cell r="W82">
            <v>44.6</v>
          </cell>
          <cell r="X82">
            <v>10.700000000000001</v>
          </cell>
          <cell r="Y82">
            <v>42.6</v>
          </cell>
          <cell r="Z82">
            <v>1422.1999999999998</v>
          </cell>
          <cell r="AA82">
            <v>32.4</v>
          </cell>
          <cell r="AB82">
            <v>113.9</v>
          </cell>
          <cell r="AC82">
            <v>40.4</v>
          </cell>
          <cell r="AD82">
            <v>60.400000000000006</v>
          </cell>
          <cell r="AE82">
            <v>3.1</v>
          </cell>
          <cell r="AF82">
            <v>1659.9</v>
          </cell>
          <cell r="AG82">
            <v>114.9</v>
          </cell>
          <cell r="AH82">
            <v>7.6</v>
          </cell>
          <cell r="AI82">
            <v>31.1</v>
          </cell>
          <cell r="AJ82">
            <v>44.300000000000004</v>
          </cell>
          <cell r="AK82">
            <v>44.1</v>
          </cell>
          <cell r="AL82">
            <v>345.20000000000005</v>
          </cell>
        </row>
        <row r="83">
          <cell r="A83">
            <v>199306</v>
          </cell>
          <cell r="B83">
            <v>417.9</v>
          </cell>
          <cell r="C83">
            <v>19</v>
          </cell>
          <cell r="D83">
            <v>128.80000000000001</v>
          </cell>
          <cell r="E83">
            <v>1052.3</v>
          </cell>
          <cell r="F83">
            <v>39.200000000000003</v>
          </cell>
          <cell r="G83">
            <v>49.7</v>
          </cell>
          <cell r="H83">
            <v>33.799999999999997</v>
          </cell>
          <cell r="I83">
            <v>337.2</v>
          </cell>
          <cell r="J83">
            <v>8</v>
          </cell>
          <cell r="K83">
            <v>83.4</v>
          </cell>
          <cell r="L83">
            <v>128</v>
          </cell>
          <cell r="M83">
            <v>46.6</v>
          </cell>
          <cell r="N83">
            <v>83.8</v>
          </cell>
          <cell r="O83">
            <v>59.8</v>
          </cell>
          <cell r="P83">
            <v>189</v>
          </cell>
          <cell r="Q83">
            <v>120.9</v>
          </cell>
          <cell r="R83">
            <v>31</v>
          </cell>
          <cell r="S83">
            <v>67.900000000000006</v>
          </cell>
          <cell r="T83">
            <v>55.7</v>
          </cell>
          <cell r="U83">
            <v>33.9</v>
          </cell>
          <cell r="V83">
            <v>41.2</v>
          </cell>
          <cell r="W83">
            <v>55</v>
          </cell>
          <cell r="X83">
            <v>13.900000000000002</v>
          </cell>
          <cell r="Y83">
            <v>65</v>
          </cell>
          <cell r="Z83">
            <v>1681.8999999999999</v>
          </cell>
          <cell r="AA83">
            <v>41.2</v>
          </cell>
          <cell r="AB83">
            <v>162.4</v>
          </cell>
          <cell r="AC83">
            <v>47</v>
          </cell>
          <cell r="AD83">
            <v>70.100000000000009</v>
          </cell>
          <cell r="AE83">
            <v>3.5</v>
          </cell>
          <cell r="AF83">
            <v>2022.1000000000001</v>
          </cell>
          <cell r="AG83">
            <v>140.20000000000002</v>
          </cell>
          <cell r="AH83">
            <v>9.1999999999999993</v>
          </cell>
          <cell r="AI83">
            <v>37.4</v>
          </cell>
          <cell r="AJ83">
            <v>53.400000000000006</v>
          </cell>
          <cell r="AK83">
            <v>53</v>
          </cell>
          <cell r="AL83">
            <v>411.1</v>
          </cell>
        </row>
        <row r="84">
          <cell r="A84">
            <v>199307</v>
          </cell>
          <cell r="B84">
            <v>625.79999999999995</v>
          </cell>
          <cell r="C84">
            <v>24</v>
          </cell>
          <cell r="D84">
            <v>157.5</v>
          </cell>
          <cell r="E84">
            <v>1182.3999999999999</v>
          </cell>
          <cell r="F84">
            <v>67.300000000000011</v>
          </cell>
          <cell r="G84">
            <v>55.900000000000006</v>
          </cell>
          <cell r="H84">
            <v>36.599999999999994</v>
          </cell>
          <cell r="I84">
            <v>396</v>
          </cell>
          <cell r="J84">
            <v>9.4</v>
          </cell>
          <cell r="K84">
            <v>94.5</v>
          </cell>
          <cell r="L84">
            <v>139.4</v>
          </cell>
          <cell r="M84">
            <v>55.5</v>
          </cell>
          <cell r="N84">
            <v>107.9</v>
          </cell>
          <cell r="O84">
            <v>66.8</v>
          </cell>
          <cell r="P84">
            <v>227.3</v>
          </cell>
          <cell r="Q84">
            <v>140.80000000000001</v>
          </cell>
          <cell r="R84">
            <v>40.5</v>
          </cell>
          <cell r="S84">
            <v>77.600000000000009</v>
          </cell>
          <cell r="T84">
            <v>87.7</v>
          </cell>
          <cell r="U84">
            <v>38</v>
          </cell>
          <cell r="V84">
            <v>45.300000000000004</v>
          </cell>
          <cell r="W84">
            <v>65</v>
          </cell>
          <cell r="X84">
            <v>15.200000000000003</v>
          </cell>
          <cell r="Y84">
            <v>79.3</v>
          </cell>
          <cell r="Z84">
            <v>2045.6999999999998</v>
          </cell>
          <cell r="AA84">
            <v>53.5</v>
          </cell>
          <cell r="AB84">
            <v>215.8</v>
          </cell>
          <cell r="AC84">
            <v>50.6</v>
          </cell>
          <cell r="AD84">
            <v>79.100000000000009</v>
          </cell>
          <cell r="AE84">
            <v>3.8</v>
          </cell>
          <cell r="AF84">
            <v>2317.6000000000004</v>
          </cell>
          <cell r="AG84">
            <v>166.10000000000002</v>
          </cell>
          <cell r="AH84">
            <v>10.899999999999999</v>
          </cell>
          <cell r="AI84">
            <v>43.8</v>
          </cell>
          <cell r="AJ84">
            <v>63.100000000000009</v>
          </cell>
          <cell r="AK84">
            <v>62</v>
          </cell>
          <cell r="AL84">
            <v>476.1</v>
          </cell>
        </row>
        <row r="85">
          <cell r="A85">
            <v>199308</v>
          </cell>
          <cell r="B85">
            <v>745.9</v>
          </cell>
          <cell r="C85">
            <v>30.9</v>
          </cell>
          <cell r="D85">
            <v>174</v>
          </cell>
          <cell r="E85">
            <v>1233.8</v>
          </cell>
          <cell r="F85">
            <v>83.800000000000011</v>
          </cell>
          <cell r="G85">
            <v>66</v>
          </cell>
          <cell r="H85">
            <v>44.199999999999996</v>
          </cell>
          <cell r="I85">
            <v>447.9</v>
          </cell>
          <cell r="J85">
            <v>10.700000000000001</v>
          </cell>
          <cell r="K85">
            <v>104</v>
          </cell>
          <cell r="L85">
            <v>146</v>
          </cell>
          <cell r="M85">
            <v>63.4</v>
          </cell>
          <cell r="N85">
            <v>124.5</v>
          </cell>
          <cell r="O85">
            <v>68</v>
          </cell>
          <cell r="P85">
            <v>265.3</v>
          </cell>
          <cell r="Q85">
            <v>155.80000000000001</v>
          </cell>
          <cell r="R85">
            <v>46.4</v>
          </cell>
          <cell r="S85">
            <v>83.800000000000011</v>
          </cell>
          <cell r="T85">
            <v>115</v>
          </cell>
          <cell r="U85">
            <v>42.2</v>
          </cell>
          <cell r="V85">
            <v>45.6</v>
          </cell>
          <cell r="W85">
            <v>90.1</v>
          </cell>
          <cell r="X85">
            <v>16.200000000000003</v>
          </cell>
          <cell r="Y85">
            <v>82.6</v>
          </cell>
          <cell r="Z85">
            <v>2458.7999999999997</v>
          </cell>
          <cell r="AA85">
            <v>61.6</v>
          </cell>
          <cell r="AB85">
            <v>303.70000000000005</v>
          </cell>
          <cell r="AC85">
            <v>53.9</v>
          </cell>
          <cell r="AD85">
            <v>88.000000000000014</v>
          </cell>
          <cell r="AE85">
            <v>4</v>
          </cell>
          <cell r="AF85">
            <v>2618.4000000000005</v>
          </cell>
          <cell r="AG85">
            <v>193.70000000000002</v>
          </cell>
          <cell r="AH85">
            <v>12.499999999999998</v>
          </cell>
          <cell r="AI85">
            <v>50.099999999999994</v>
          </cell>
          <cell r="AJ85">
            <v>72.100000000000009</v>
          </cell>
          <cell r="AK85">
            <v>71</v>
          </cell>
          <cell r="AL85">
            <v>538.30000000000007</v>
          </cell>
        </row>
        <row r="86">
          <cell r="A86">
            <v>199309</v>
          </cell>
          <cell r="B86">
            <v>820</v>
          </cell>
          <cell r="C86">
            <v>39.099999999999994</v>
          </cell>
          <cell r="D86">
            <v>179.9</v>
          </cell>
          <cell r="E86">
            <v>1291.8</v>
          </cell>
          <cell r="F86">
            <v>91.200000000000017</v>
          </cell>
          <cell r="G86">
            <v>76.099999999999994</v>
          </cell>
          <cell r="H86">
            <v>52.5</v>
          </cell>
          <cell r="I86">
            <v>501.09999999999997</v>
          </cell>
          <cell r="J86">
            <v>12.200000000000001</v>
          </cell>
          <cell r="K86">
            <v>113.4</v>
          </cell>
          <cell r="L86">
            <v>154</v>
          </cell>
          <cell r="M86">
            <v>75.099999999999994</v>
          </cell>
          <cell r="N86">
            <v>138.5</v>
          </cell>
          <cell r="O86">
            <v>68.5</v>
          </cell>
          <cell r="P86">
            <v>309.40000000000003</v>
          </cell>
          <cell r="Q86">
            <v>162.70000000000002</v>
          </cell>
          <cell r="R86">
            <v>50.199999999999996</v>
          </cell>
          <cell r="S86">
            <v>86.4</v>
          </cell>
          <cell r="T86">
            <v>129.80000000000001</v>
          </cell>
          <cell r="U86">
            <v>45.1</v>
          </cell>
          <cell r="V86">
            <v>45.7</v>
          </cell>
          <cell r="W86">
            <v>92.6</v>
          </cell>
          <cell r="X86">
            <v>17.400000000000002</v>
          </cell>
          <cell r="Y86">
            <v>83.6</v>
          </cell>
          <cell r="Z86">
            <v>2920.3999999999996</v>
          </cell>
          <cell r="AA86">
            <v>70.900000000000006</v>
          </cell>
          <cell r="AB86">
            <v>386.30000000000007</v>
          </cell>
          <cell r="AC86">
            <v>59.3</v>
          </cell>
          <cell r="AD86">
            <v>97.40000000000002</v>
          </cell>
          <cell r="AE86">
            <v>4.5999999999999996</v>
          </cell>
          <cell r="AF86">
            <v>2907.3000000000006</v>
          </cell>
          <cell r="AG86">
            <v>219.9</v>
          </cell>
          <cell r="AH86">
            <v>13.999999999999998</v>
          </cell>
          <cell r="AI86">
            <v>56.399999999999991</v>
          </cell>
          <cell r="AJ86">
            <v>81.2</v>
          </cell>
          <cell r="AK86">
            <v>80</v>
          </cell>
          <cell r="AL86">
            <v>602.00000000000011</v>
          </cell>
        </row>
        <row r="87">
          <cell r="A87">
            <v>199310</v>
          </cell>
          <cell r="B87">
            <v>875.9</v>
          </cell>
          <cell r="C87">
            <v>44.699999999999996</v>
          </cell>
          <cell r="D87">
            <v>182.5</v>
          </cell>
          <cell r="E87">
            <v>1345.6</v>
          </cell>
          <cell r="F87">
            <v>96.500000000000014</v>
          </cell>
          <cell r="G87">
            <v>89.199999999999989</v>
          </cell>
          <cell r="H87">
            <v>62.2</v>
          </cell>
          <cell r="I87">
            <v>563.79999999999995</v>
          </cell>
          <cell r="J87">
            <v>13.100000000000001</v>
          </cell>
          <cell r="K87">
            <v>125.30000000000001</v>
          </cell>
          <cell r="L87">
            <v>160.30000000000001</v>
          </cell>
          <cell r="M87">
            <v>92.5</v>
          </cell>
          <cell r="N87">
            <v>159.9</v>
          </cell>
          <cell r="O87">
            <v>69.099999999999994</v>
          </cell>
          <cell r="P87">
            <v>352.70000000000005</v>
          </cell>
          <cell r="Q87">
            <v>171.20000000000002</v>
          </cell>
          <cell r="R87">
            <v>53.199999999999996</v>
          </cell>
          <cell r="S87">
            <v>88.9</v>
          </cell>
          <cell r="T87">
            <v>139.60000000000002</v>
          </cell>
          <cell r="U87">
            <v>47.2</v>
          </cell>
          <cell r="V87">
            <v>45.7</v>
          </cell>
          <cell r="W87">
            <v>94.6</v>
          </cell>
          <cell r="X87">
            <v>18.100000000000001</v>
          </cell>
          <cell r="Y87">
            <v>84.6</v>
          </cell>
          <cell r="Z87">
            <v>3391.4999999999995</v>
          </cell>
          <cell r="AA87">
            <v>79</v>
          </cell>
          <cell r="AB87">
            <v>476.70000000000005</v>
          </cell>
          <cell r="AC87">
            <v>62.5</v>
          </cell>
          <cell r="AD87">
            <v>109.10000000000002</v>
          </cell>
          <cell r="AE87">
            <v>5.3</v>
          </cell>
          <cell r="AF87">
            <v>3230.9000000000005</v>
          </cell>
          <cell r="AG87">
            <v>245.9</v>
          </cell>
          <cell r="AH87">
            <v>15.499999999999998</v>
          </cell>
          <cell r="AI87">
            <v>62.699999999999989</v>
          </cell>
          <cell r="AJ87">
            <v>89.600000000000009</v>
          </cell>
          <cell r="AK87">
            <v>89</v>
          </cell>
          <cell r="AL87">
            <v>667.20000000000016</v>
          </cell>
        </row>
        <row r="88">
          <cell r="A88">
            <v>199311</v>
          </cell>
          <cell r="B88">
            <v>909.4</v>
          </cell>
          <cell r="C88">
            <v>47.4</v>
          </cell>
          <cell r="D88">
            <v>185</v>
          </cell>
          <cell r="E88">
            <v>1408.6999999999998</v>
          </cell>
          <cell r="F88">
            <v>106.30000000000001</v>
          </cell>
          <cell r="G88">
            <v>99.399999999999991</v>
          </cell>
          <cell r="H88">
            <v>79.2</v>
          </cell>
          <cell r="I88">
            <v>631.69999999999993</v>
          </cell>
          <cell r="J88">
            <v>15.000000000000002</v>
          </cell>
          <cell r="K88">
            <v>137.20000000000002</v>
          </cell>
          <cell r="L88">
            <v>165.8</v>
          </cell>
          <cell r="M88">
            <v>111.5</v>
          </cell>
          <cell r="N88">
            <v>178.20000000000002</v>
          </cell>
          <cell r="O88">
            <v>72.899999999999991</v>
          </cell>
          <cell r="P88">
            <v>397.80000000000007</v>
          </cell>
          <cell r="Q88">
            <v>179.4</v>
          </cell>
          <cell r="R88">
            <v>54.499999999999993</v>
          </cell>
          <cell r="S88">
            <v>101.60000000000001</v>
          </cell>
          <cell r="T88">
            <v>147.50000000000003</v>
          </cell>
          <cell r="U88">
            <v>50.900000000000006</v>
          </cell>
          <cell r="V88">
            <v>45.7</v>
          </cell>
          <cell r="W88">
            <v>97.3</v>
          </cell>
          <cell r="X88">
            <v>18.700000000000003</v>
          </cell>
          <cell r="Y88">
            <v>85.399999999999991</v>
          </cell>
          <cell r="Z88">
            <v>3868.1999999999994</v>
          </cell>
          <cell r="AA88">
            <v>87.3</v>
          </cell>
          <cell r="AB88">
            <v>547.40000000000009</v>
          </cell>
          <cell r="AC88">
            <v>64.900000000000006</v>
          </cell>
          <cell r="AD88">
            <v>120.90000000000002</v>
          </cell>
          <cell r="AE88">
            <v>6.1</v>
          </cell>
          <cell r="AF88">
            <v>3621.1000000000004</v>
          </cell>
          <cell r="AG88">
            <v>272.7</v>
          </cell>
          <cell r="AH88">
            <v>17</v>
          </cell>
          <cell r="AI88">
            <v>69.099999999999994</v>
          </cell>
          <cell r="AJ88">
            <v>97.9</v>
          </cell>
          <cell r="AK88">
            <v>98</v>
          </cell>
          <cell r="AL88">
            <v>733.80000000000018</v>
          </cell>
        </row>
        <row r="89">
          <cell r="A89">
            <v>199312</v>
          </cell>
          <cell r="B89">
            <v>967.6</v>
          </cell>
          <cell r="C89">
            <v>49</v>
          </cell>
          <cell r="D89">
            <v>186.3</v>
          </cell>
          <cell r="E89">
            <v>1492.6999999999998</v>
          </cell>
          <cell r="F89">
            <v>108.10000000000001</v>
          </cell>
          <cell r="G89">
            <v>112.8</v>
          </cell>
          <cell r="H89">
            <v>92.9</v>
          </cell>
          <cell r="I89">
            <v>710.19999999999993</v>
          </cell>
          <cell r="J89">
            <v>16.600000000000001</v>
          </cell>
          <cell r="K89">
            <v>150.80000000000001</v>
          </cell>
          <cell r="L89">
            <v>173.5</v>
          </cell>
          <cell r="M89">
            <v>125.6</v>
          </cell>
          <cell r="N89">
            <v>197.60000000000002</v>
          </cell>
          <cell r="O89">
            <v>76.999999999999986</v>
          </cell>
          <cell r="P89">
            <v>438.50000000000006</v>
          </cell>
          <cell r="Q89">
            <v>192.1</v>
          </cell>
          <cell r="R89">
            <v>55.099999999999994</v>
          </cell>
          <cell r="S89">
            <v>113.00000000000001</v>
          </cell>
          <cell r="T89">
            <v>151.70000000000002</v>
          </cell>
          <cell r="U89">
            <v>55.2</v>
          </cell>
          <cell r="V89">
            <v>47.400000000000006</v>
          </cell>
          <cell r="W89">
            <v>97.8</v>
          </cell>
          <cell r="X89">
            <v>19.200000000000003</v>
          </cell>
          <cell r="Y89">
            <v>85.6</v>
          </cell>
          <cell r="Z89">
            <v>4342.6999999999989</v>
          </cell>
          <cell r="AA89">
            <v>97.3</v>
          </cell>
          <cell r="AB89">
            <v>586.10000000000014</v>
          </cell>
          <cell r="AC89">
            <v>72</v>
          </cell>
          <cell r="AD89">
            <v>133.50000000000003</v>
          </cell>
          <cell r="AE89">
            <v>7</v>
          </cell>
          <cell r="AF89">
            <v>4026.0000000000005</v>
          </cell>
          <cell r="AG89">
            <v>302.7</v>
          </cell>
          <cell r="AH89">
            <v>18.5</v>
          </cell>
          <cell r="AI89">
            <v>75.699999999999989</v>
          </cell>
          <cell r="AJ89">
            <v>106.60000000000001</v>
          </cell>
          <cell r="AK89">
            <v>107</v>
          </cell>
          <cell r="AL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4.1643303261623856</v>
          </cell>
          <cell r="D90">
            <v>14.563728891973165</v>
          </cell>
          <cell r="E90">
            <v>111.08461716400643</v>
          </cell>
          <cell r="F90">
            <v>10.417938931297712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14.272484385843157</v>
          </cell>
          <cell r="X90">
            <v>0</v>
          </cell>
          <cell r="Y90">
            <v>7.0812861438815622</v>
          </cell>
          <cell r="Z90">
            <v>406.98322923895535</v>
          </cell>
          <cell r="AA90">
            <v>0</v>
          </cell>
          <cell r="AB90">
            <v>45.312664816099982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26.296275734443647</v>
          </cell>
          <cell r="AH90">
            <v>1.6424705065926466</v>
          </cell>
          <cell r="AI90">
            <v>6.4315868609761777</v>
          </cell>
          <cell r="AJ90">
            <v>0</v>
          </cell>
          <cell r="AK90">
            <v>9.9781286143881598</v>
          </cell>
          <cell r="AL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8.3300039655001452</v>
          </cell>
          <cell r="D91">
            <v>29.091722105402297</v>
          </cell>
          <cell r="E91">
            <v>221.94939717440712</v>
          </cell>
          <cell r="F91">
            <v>20.851834565595119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28.494384121302545</v>
          </cell>
          <cell r="X91">
            <v>0</v>
          </cell>
          <cell r="Y91">
            <v>14.155672056616208</v>
          </cell>
          <cell r="Z91">
            <v>812.54991555919833</v>
          </cell>
          <cell r="AA91">
            <v>0</v>
          </cell>
          <cell r="AB91">
            <v>90.605492739482401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52.673402277379722</v>
          </cell>
          <cell r="AH91">
            <v>3.2854429620199057</v>
          </cell>
          <cell r="AI91">
            <v>12.877820505462136</v>
          </cell>
          <cell r="AJ91">
            <v>18.764883496040582</v>
          </cell>
          <cell r="AK91">
            <v>19.98707438269512</v>
          </cell>
          <cell r="AL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12.497020918013279</v>
          </cell>
          <cell r="D92">
            <v>43.583979640287396</v>
          </cell>
          <cell r="E92">
            <v>332.59434003120208</v>
          </cell>
          <cell r="F92">
            <v>31.301686902892218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42.665699206378164</v>
          </cell>
          <cell r="X92">
            <v>0</v>
          </cell>
          <cell r="Y92">
            <v>21.223157738203938</v>
          </cell>
          <cell r="Z92">
            <v>1216.7000589607287</v>
          </cell>
          <cell r="AA92">
            <v>0</v>
          </cell>
          <cell r="AB92">
            <v>135.87848377014726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79.131379628808233</v>
          </cell>
          <cell r="AH92">
            <v>4.9289173662817776</v>
          </cell>
          <cell r="AI92">
            <v>19.338700933457876</v>
          </cell>
          <cell r="AJ92">
            <v>28.156413152937851</v>
          </cell>
          <cell r="AK92">
            <v>30.026837304920882</v>
          </cell>
          <cell r="AL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16.097020918013278</v>
          </cell>
          <cell r="D93">
            <v>56.483979640287394</v>
          </cell>
          <cell r="E93">
            <v>646.19434003120205</v>
          </cell>
          <cell r="F93">
            <v>32.101686902892219</v>
          </cell>
          <cell r="G93">
            <v>9.9</v>
          </cell>
          <cell r="H93">
            <v>5.6</v>
          </cell>
          <cell r="I93">
            <v>64.3</v>
          </cell>
          <cell r="J93">
            <v>1.6</v>
          </cell>
          <cell r="K93">
            <v>17.399999999999999</v>
          </cell>
          <cell r="L93">
            <v>43.8</v>
          </cell>
          <cell r="M93">
            <v>15.5</v>
          </cell>
          <cell r="N93">
            <v>11.2</v>
          </cell>
          <cell r="O93">
            <v>13.1</v>
          </cell>
          <cell r="P93">
            <v>29.8</v>
          </cell>
          <cell r="Q93">
            <v>25.1</v>
          </cell>
          <cell r="R93">
            <v>7.9</v>
          </cell>
          <cell r="S93">
            <v>14.4</v>
          </cell>
          <cell r="T93">
            <v>11.1</v>
          </cell>
          <cell r="U93">
            <v>3.3</v>
          </cell>
          <cell r="V93">
            <v>7.5</v>
          </cell>
          <cell r="W93">
            <v>69.265699206378173</v>
          </cell>
          <cell r="X93">
            <v>1.3</v>
          </cell>
          <cell r="Y93">
            <v>37.023157738203935</v>
          </cell>
          <cell r="Z93">
            <v>1422.1000589607288</v>
          </cell>
          <cell r="AA93">
            <v>10</v>
          </cell>
          <cell r="AB93">
            <v>164.97848377014725</v>
          </cell>
          <cell r="AC93">
            <v>13.7</v>
          </cell>
          <cell r="AD93">
            <v>12.3</v>
          </cell>
          <cell r="AE93">
            <v>0.8</v>
          </cell>
          <cell r="AF93">
            <v>367.2</v>
          </cell>
          <cell r="AG93">
            <v>105.53137962880822</v>
          </cell>
          <cell r="AH93">
            <v>6.4289173662817776</v>
          </cell>
          <cell r="AI93">
            <v>25.538700933457875</v>
          </cell>
          <cell r="AJ93">
            <v>36.756413152937853</v>
          </cell>
          <cell r="AK93">
            <v>39.126837304920883</v>
          </cell>
          <cell r="AL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22.19702091801328</v>
          </cell>
          <cell r="D94">
            <v>117.78397964028738</v>
          </cell>
          <cell r="E94">
            <v>1108.5943400312021</v>
          </cell>
          <cell r="F94">
            <v>39.401686902892216</v>
          </cell>
          <cell r="G94">
            <v>20.200000000000003</v>
          </cell>
          <cell r="H94">
            <v>11.899999999999999</v>
          </cell>
          <cell r="I94">
            <v>130.1</v>
          </cell>
          <cell r="J94">
            <v>3.3</v>
          </cell>
          <cell r="K94">
            <v>34.099999999999994</v>
          </cell>
          <cell r="L94">
            <v>64.8</v>
          </cell>
          <cell r="M94">
            <v>33.1</v>
          </cell>
          <cell r="N94">
            <v>20.399999999999999</v>
          </cell>
          <cell r="O94">
            <v>33.299999999999997</v>
          </cell>
          <cell r="P94">
            <v>67.5</v>
          </cell>
          <cell r="Q94">
            <v>50.400000000000006</v>
          </cell>
          <cell r="R94">
            <v>20.100000000000001</v>
          </cell>
          <cell r="S94">
            <v>20.399999999999999</v>
          </cell>
          <cell r="T94">
            <v>33.9</v>
          </cell>
          <cell r="U94">
            <v>7.1999999999999993</v>
          </cell>
          <cell r="V94">
            <v>8.8000000000000007</v>
          </cell>
          <cell r="W94">
            <v>119.36569920637817</v>
          </cell>
          <cell r="X94">
            <v>2.6</v>
          </cell>
          <cell r="Y94">
            <v>58.023157738203935</v>
          </cell>
          <cell r="Z94">
            <v>1778.5000589607289</v>
          </cell>
          <cell r="AA94">
            <v>24.3</v>
          </cell>
          <cell r="AB94">
            <v>215.57848377014724</v>
          </cell>
          <cell r="AC94">
            <v>18.7</v>
          </cell>
          <cell r="AD94">
            <v>27.700000000000003</v>
          </cell>
          <cell r="AE94">
            <v>1.4</v>
          </cell>
          <cell r="AF94">
            <v>745.3</v>
          </cell>
          <cell r="AG94">
            <v>133.83137962880824</v>
          </cell>
          <cell r="AH94">
            <v>7.9289173662817776</v>
          </cell>
          <cell r="AI94">
            <v>32.038700933457875</v>
          </cell>
          <cell r="AJ94">
            <v>45.55641315293785</v>
          </cell>
          <cell r="AK94">
            <v>48.42683730492088</v>
          </cell>
          <cell r="AL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29.497020918013281</v>
          </cell>
          <cell r="D95">
            <v>172.0839796402874</v>
          </cell>
          <cell r="E95">
            <v>1312.694340031202</v>
          </cell>
          <cell r="F95">
            <v>70.301686902892214</v>
          </cell>
          <cell r="G95">
            <v>29.900000000000002</v>
          </cell>
          <cell r="H95">
            <v>16.399999999999999</v>
          </cell>
          <cell r="I95">
            <v>192.1</v>
          </cell>
          <cell r="J95">
            <v>4.8</v>
          </cell>
          <cell r="K95">
            <v>50.099999999999994</v>
          </cell>
          <cell r="L95">
            <v>73.599999999999994</v>
          </cell>
          <cell r="M95">
            <v>53.2</v>
          </cell>
          <cell r="N95">
            <v>32.299999999999997</v>
          </cell>
          <cell r="O95">
            <v>43.199999999999996</v>
          </cell>
          <cell r="P95">
            <v>116.9</v>
          </cell>
          <cell r="Q95">
            <v>73.7</v>
          </cell>
          <cell r="R95">
            <v>35.799999999999997</v>
          </cell>
          <cell r="S95">
            <v>29</v>
          </cell>
          <cell r="T95">
            <v>64.099999999999994</v>
          </cell>
          <cell r="U95">
            <v>11.2</v>
          </cell>
          <cell r="V95">
            <v>10.200000000000001</v>
          </cell>
          <cell r="W95">
            <v>137.06569920637816</v>
          </cell>
          <cell r="X95">
            <v>4.9000000000000004</v>
          </cell>
          <cell r="Y95">
            <v>80.523157738203935</v>
          </cell>
          <cell r="Z95">
            <v>2211.1000589607288</v>
          </cell>
          <cell r="AA95">
            <v>38.5</v>
          </cell>
          <cell r="AB95">
            <v>277.07848377014727</v>
          </cell>
          <cell r="AC95">
            <v>28.5</v>
          </cell>
          <cell r="AD95">
            <v>38.1</v>
          </cell>
          <cell r="AE95">
            <v>2</v>
          </cell>
          <cell r="AF95">
            <v>1086.6999999999998</v>
          </cell>
          <cell r="AG95">
            <v>160.93137962880823</v>
          </cell>
          <cell r="AH95">
            <v>9.4289173662817767</v>
          </cell>
          <cell r="AI95">
            <v>38.538700933457875</v>
          </cell>
          <cell r="AJ95">
            <v>53.956413152937849</v>
          </cell>
          <cell r="AK95">
            <v>57.726837304920878</v>
          </cell>
          <cell r="AL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35.297020918013281</v>
          </cell>
          <cell r="D96">
            <v>191.9839796402874</v>
          </cell>
          <cell r="E96">
            <v>1395.8943400312021</v>
          </cell>
          <cell r="F96">
            <v>105.90168690289221</v>
          </cell>
          <cell r="G96">
            <v>39.1</v>
          </cell>
          <cell r="H96">
            <v>20.9</v>
          </cell>
          <cell r="I96">
            <v>261.60000000000002</v>
          </cell>
          <cell r="J96">
            <v>6.3</v>
          </cell>
          <cell r="K96">
            <v>67</v>
          </cell>
          <cell r="L96">
            <v>83.899999999999991</v>
          </cell>
          <cell r="M96">
            <v>71.900000000000006</v>
          </cell>
          <cell r="N96">
            <v>44.599999999999994</v>
          </cell>
          <cell r="O96">
            <v>47.8</v>
          </cell>
          <cell r="P96">
            <v>160.9</v>
          </cell>
          <cell r="Q96">
            <v>91.2</v>
          </cell>
          <cell r="R96">
            <v>48.5</v>
          </cell>
          <cell r="S96">
            <v>37.1</v>
          </cell>
          <cell r="T96">
            <v>101.6</v>
          </cell>
          <cell r="U96">
            <v>15.7</v>
          </cell>
          <cell r="V96">
            <v>11.500000000000002</v>
          </cell>
          <cell r="W96">
            <v>148.16569920637815</v>
          </cell>
          <cell r="X96">
            <v>6.6000000000000005</v>
          </cell>
          <cell r="Y96">
            <v>98.523157738203935</v>
          </cell>
          <cell r="Z96">
            <v>2700.0000589607289</v>
          </cell>
          <cell r="AA96">
            <v>49.4</v>
          </cell>
          <cell r="AB96">
            <v>316.1784837701473</v>
          </cell>
          <cell r="AC96">
            <v>33.6</v>
          </cell>
          <cell r="AD96">
            <v>48.2</v>
          </cell>
          <cell r="AE96">
            <v>2.4</v>
          </cell>
          <cell r="AF96">
            <v>1402.7999999999997</v>
          </cell>
          <cell r="AG96">
            <v>188.93137962880823</v>
          </cell>
          <cell r="AH96">
            <v>11.028917366281776</v>
          </cell>
          <cell r="AI96">
            <v>45.038700933457875</v>
          </cell>
          <cell r="AJ96">
            <v>62.756413152937853</v>
          </cell>
          <cell r="AK96">
            <v>67.226837304920878</v>
          </cell>
          <cell r="AL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43.997020918013277</v>
          </cell>
          <cell r="D97">
            <v>207.0839796402874</v>
          </cell>
          <cell r="E97">
            <v>1449.2943400312022</v>
          </cell>
          <cell r="F97">
            <v>127.40168690289221</v>
          </cell>
          <cell r="G97">
            <v>48.6</v>
          </cell>
          <cell r="H97">
            <v>28.099999999999998</v>
          </cell>
          <cell r="I97">
            <v>336.70000000000005</v>
          </cell>
          <cell r="J97">
            <v>7.8</v>
          </cell>
          <cell r="K97">
            <v>84.4</v>
          </cell>
          <cell r="L97">
            <v>94.899999999999991</v>
          </cell>
          <cell r="M97">
            <v>85.600000000000009</v>
          </cell>
          <cell r="N97">
            <v>58.499999999999993</v>
          </cell>
          <cell r="O97">
            <v>49.199999999999996</v>
          </cell>
          <cell r="P97">
            <v>201.3</v>
          </cell>
          <cell r="Q97">
            <v>104.8</v>
          </cell>
          <cell r="R97">
            <v>58.9</v>
          </cell>
          <cell r="S97">
            <v>42.7</v>
          </cell>
          <cell r="T97">
            <v>135.69999999999999</v>
          </cell>
          <cell r="U97">
            <v>19.399999999999999</v>
          </cell>
          <cell r="V97">
            <v>12.900000000000002</v>
          </cell>
          <cell r="W97">
            <v>168.76569920637814</v>
          </cell>
          <cell r="X97">
            <v>8</v>
          </cell>
          <cell r="Y97">
            <v>106.12315773820393</v>
          </cell>
          <cell r="Z97">
            <v>3297.7000589607287</v>
          </cell>
          <cell r="AA97">
            <v>62</v>
          </cell>
          <cell r="AB97">
            <v>373.97848377014731</v>
          </cell>
          <cell r="AC97">
            <v>41.2</v>
          </cell>
          <cell r="AD97">
            <v>59.5</v>
          </cell>
          <cell r="AE97">
            <v>2.8</v>
          </cell>
          <cell r="AF97">
            <v>1833.0999999999997</v>
          </cell>
          <cell r="AG97">
            <v>216.23137962880824</v>
          </cell>
          <cell r="AH97">
            <v>12.628917366281776</v>
          </cell>
          <cell r="AI97">
            <v>51.638700933457876</v>
          </cell>
          <cell r="AJ97">
            <v>71.55641315293785</v>
          </cell>
          <cell r="AK97">
            <v>76.92683730492088</v>
          </cell>
          <cell r="AL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51.597020918013278</v>
          </cell>
          <cell r="D98">
            <v>214.9839796402874</v>
          </cell>
          <cell r="E98">
            <v>1510.2943400312022</v>
          </cell>
          <cell r="F98">
            <v>135.20168690289222</v>
          </cell>
          <cell r="G98">
            <v>58.7</v>
          </cell>
          <cell r="H98">
            <v>35.5</v>
          </cell>
          <cell r="I98">
            <v>399.40000000000003</v>
          </cell>
          <cell r="J98">
            <v>9.9</v>
          </cell>
          <cell r="K98">
            <v>101.60000000000001</v>
          </cell>
          <cell r="L98">
            <v>106.6</v>
          </cell>
          <cell r="M98">
            <v>105.9</v>
          </cell>
          <cell r="N98">
            <v>71</v>
          </cell>
          <cell r="O98">
            <v>50.3</v>
          </cell>
          <cell r="P98">
            <v>242.20000000000002</v>
          </cell>
          <cell r="Q98">
            <v>113.1</v>
          </cell>
          <cell r="R98">
            <v>64.2</v>
          </cell>
          <cell r="S98">
            <v>47.5</v>
          </cell>
          <cell r="T98">
            <v>149.89999999999998</v>
          </cell>
          <cell r="U98">
            <v>23.4</v>
          </cell>
          <cell r="V98">
            <v>14.400000000000002</v>
          </cell>
          <cell r="W98">
            <v>178.56569920637816</v>
          </cell>
          <cell r="X98">
            <v>8.6999999999999993</v>
          </cell>
          <cell r="Y98">
            <v>108.02315773820393</v>
          </cell>
          <cell r="Z98">
            <v>3821.6000589607288</v>
          </cell>
          <cell r="AA98">
            <v>72.3</v>
          </cell>
          <cell r="AB98">
            <v>428.97848377014731</v>
          </cell>
          <cell r="AC98">
            <v>47.800000000000004</v>
          </cell>
          <cell r="AD98">
            <v>68.8</v>
          </cell>
          <cell r="AE98">
            <v>3.0999999999999996</v>
          </cell>
          <cell r="AF98">
            <v>2188.6999999999998</v>
          </cell>
          <cell r="AG98">
            <v>245.83137962880824</v>
          </cell>
          <cell r="AH98">
            <v>14.128917366281776</v>
          </cell>
          <cell r="AI98">
            <v>58.238700933457878</v>
          </cell>
          <cell r="AJ98">
            <v>80.356413152937847</v>
          </cell>
          <cell r="AK98">
            <v>86.826837304920886</v>
          </cell>
          <cell r="AL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56.69702091801328</v>
          </cell>
          <cell r="D99">
            <v>215.78397964028741</v>
          </cell>
          <cell r="E99">
            <v>1601.2943400312022</v>
          </cell>
          <cell r="F99">
            <v>143.80168690289221</v>
          </cell>
          <cell r="G99">
            <v>68.3</v>
          </cell>
          <cell r="H99">
            <v>45.7</v>
          </cell>
          <cell r="I99">
            <v>475.20000000000005</v>
          </cell>
          <cell r="J99">
            <v>13.100000000000001</v>
          </cell>
          <cell r="K99">
            <v>114.9</v>
          </cell>
          <cell r="L99">
            <v>118.39999999999999</v>
          </cell>
          <cell r="M99">
            <v>122.2</v>
          </cell>
          <cell r="N99">
            <v>84.5</v>
          </cell>
          <cell r="O99">
            <v>50.9</v>
          </cell>
          <cell r="P99">
            <v>285.10000000000002</v>
          </cell>
          <cell r="Q99">
            <v>128.1</v>
          </cell>
          <cell r="R99">
            <v>67.400000000000006</v>
          </cell>
          <cell r="S99">
            <v>52.1</v>
          </cell>
          <cell r="T99">
            <v>164.99999999999997</v>
          </cell>
          <cell r="U99">
            <v>26</v>
          </cell>
          <cell r="V99">
            <v>15.500000000000002</v>
          </cell>
          <cell r="W99">
            <v>185.26569920637814</v>
          </cell>
          <cell r="X99">
            <v>9.1</v>
          </cell>
          <cell r="Y99">
            <v>108.02315773820393</v>
          </cell>
          <cell r="Z99">
            <v>4395.5000589607289</v>
          </cell>
          <cell r="AA99">
            <v>83.399999999999991</v>
          </cell>
          <cell r="AB99">
            <v>477.1784837701473</v>
          </cell>
          <cell r="AC99">
            <v>58.400000000000006</v>
          </cell>
          <cell r="AD99">
            <v>80</v>
          </cell>
          <cell r="AE99">
            <v>3.3999999999999995</v>
          </cell>
          <cell r="AF99">
            <v>2571.7999999999997</v>
          </cell>
          <cell r="AG99">
            <v>277.43137962880826</v>
          </cell>
          <cell r="AH99">
            <v>15.628917366281776</v>
          </cell>
          <cell r="AI99">
            <v>64.838700933457872</v>
          </cell>
          <cell r="AJ99">
            <v>88.656413152937844</v>
          </cell>
          <cell r="AK99">
            <v>97.126837304920883</v>
          </cell>
          <cell r="AL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60.997020918013277</v>
          </cell>
          <cell r="D100">
            <v>217.08397964028742</v>
          </cell>
          <cell r="E100">
            <v>1705.0943400312021</v>
          </cell>
          <cell r="F100">
            <v>153.30168690289221</v>
          </cell>
          <cell r="G100">
            <v>77.7</v>
          </cell>
          <cell r="H100">
            <v>58.7</v>
          </cell>
          <cell r="I100">
            <v>538.70000000000005</v>
          </cell>
          <cell r="J100">
            <v>18.200000000000003</v>
          </cell>
          <cell r="K100">
            <v>128.6</v>
          </cell>
          <cell r="L100">
            <v>131.79999999999998</v>
          </cell>
          <cell r="M100">
            <v>143.19999999999999</v>
          </cell>
          <cell r="N100">
            <v>103.7</v>
          </cell>
          <cell r="O100">
            <v>51.3</v>
          </cell>
          <cell r="P100">
            <v>343.90000000000003</v>
          </cell>
          <cell r="Q100">
            <v>141.4</v>
          </cell>
          <cell r="R100">
            <v>68.100000000000009</v>
          </cell>
          <cell r="S100">
            <v>58.300000000000004</v>
          </cell>
          <cell r="T100">
            <v>173.89999999999998</v>
          </cell>
          <cell r="U100">
            <v>29.8</v>
          </cell>
          <cell r="V100">
            <v>18.700000000000003</v>
          </cell>
          <cell r="W100">
            <v>186.76569920637814</v>
          </cell>
          <cell r="X100">
            <v>9.5</v>
          </cell>
          <cell r="Y100">
            <v>108.02315773820393</v>
          </cell>
          <cell r="Z100">
            <v>4946.3000589607291</v>
          </cell>
          <cell r="AA100">
            <v>91.399999999999991</v>
          </cell>
          <cell r="AB100">
            <v>537.47848377014725</v>
          </cell>
          <cell r="AC100">
            <v>66.2</v>
          </cell>
          <cell r="AD100">
            <v>92.5</v>
          </cell>
          <cell r="AE100">
            <v>3.6999999999999993</v>
          </cell>
          <cell r="AF100">
            <v>2999.2</v>
          </cell>
          <cell r="AG100">
            <v>309.33137962880824</v>
          </cell>
          <cell r="AH100">
            <v>17.128917366281776</v>
          </cell>
          <cell r="AI100">
            <v>71.438700933457866</v>
          </cell>
          <cell r="AJ100">
            <v>96.856413152937847</v>
          </cell>
          <cell r="AK100">
            <v>107.92683730492088</v>
          </cell>
          <cell r="AL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63.297020918013274</v>
          </cell>
          <cell r="D101">
            <v>218.78397964028741</v>
          </cell>
          <cell r="E101">
            <v>1798.9943400312022</v>
          </cell>
          <cell r="F101">
            <v>156.0016869028922</v>
          </cell>
          <cell r="G101">
            <v>88.600000000000009</v>
          </cell>
          <cell r="H101">
            <v>77</v>
          </cell>
          <cell r="I101">
            <v>614.40000000000009</v>
          </cell>
          <cell r="J101">
            <v>20.300000000000004</v>
          </cell>
          <cell r="K101">
            <v>143.1</v>
          </cell>
          <cell r="L101">
            <v>146.99999999999997</v>
          </cell>
          <cell r="M101">
            <v>160.5</v>
          </cell>
          <cell r="N101">
            <v>113</v>
          </cell>
          <cell r="O101">
            <v>52.8</v>
          </cell>
          <cell r="P101">
            <v>408.1</v>
          </cell>
          <cell r="Q101">
            <v>151.5</v>
          </cell>
          <cell r="R101">
            <v>68.500000000000014</v>
          </cell>
          <cell r="S101">
            <v>68.800000000000011</v>
          </cell>
          <cell r="T101">
            <v>184.09999999999997</v>
          </cell>
          <cell r="U101">
            <v>34.4</v>
          </cell>
          <cell r="V101">
            <v>22.800000000000004</v>
          </cell>
          <cell r="W101">
            <v>187.96569920637813</v>
          </cell>
          <cell r="X101">
            <v>10.3</v>
          </cell>
          <cell r="Y101">
            <v>108.02315773820393</v>
          </cell>
          <cell r="Z101">
            <v>5462.1000589607293</v>
          </cell>
          <cell r="AA101">
            <v>104.89999999999999</v>
          </cell>
          <cell r="AB101">
            <v>580.7784837701472</v>
          </cell>
          <cell r="AC101">
            <v>73.600000000000009</v>
          </cell>
          <cell r="AD101">
            <v>105.7</v>
          </cell>
          <cell r="AE101">
            <v>4.2999999999999989</v>
          </cell>
          <cell r="AF101">
            <v>3424.7</v>
          </cell>
          <cell r="AG101">
            <v>347.93137962880826</v>
          </cell>
          <cell r="AH101">
            <v>18.628917366281776</v>
          </cell>
          <cell r="AI101">
            <v>78.238700933457864</v>
          </cell>
          <cell r="AJ101">
            <v>105.55641315293785</v>
          </cell>
          <cell r="AK101">
            <v>119.02683730492087</v>
          </cell>
          <cell r="AL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2.7</v>
          </cell>
          <cell r="D102">
            <v>2.1</v>
          </cell>
          <cell r="E102">
            <v>126.6</v>
          </cell>
          <cell r="F102">
            <v>0.1</v>
          </cell>
          <cell r="G102">
            <v>8.3000000000000007</v>
          </cell>
          <cell r="H102">
            <v>11.8</v>
          </cell>
          <cell r="I102">
            <v>84</v>
          </cell>
          <cell r="J102">
            <v>1.4</v>
          </cell>
          <cell r="K102">
            <v>12</v>
          </cell>
          <cell r="L102">
            <v>19.3</v>
          </cell>
          <cell r="M102">
            <v>21.3</v>
          </cell>
          <cell r="N102">
            <v>13</v>
          </cell>
          <cell r="O102">
            <v>0.8</v>
          </cell>
          <cell r="P102">
            <v>40</v>
          </cell>
          <cell r="Q102">
            <v>17.399999999999999</v>
          </cell>
          <cell r="R102">
            <v>0.3</v>
          </cell>
          <cell r="S102">
            <v>13.2</v>
          </cell>
          <cell r="T102">
            <v>7.2</v>
          </cell>
          <cell r="U102">
            <v>6.7</v>
          </cell>
          <cell r="V102">
            <v>5</v>
          </cell>
          <cell r="W102">
            <v>1.3</v>
          </cell>
          <cell r="X102">
            <v>1.7</v>
          </cell>
          <cell r="Y102">
            <v>0</v>
          </cell>
          <cell r="Z102">
            <v>487.2</v>
          </cell>
          <cell r="AA102">
            <v>9</v>
          </cell>
          <cell r="AB102">
            <v>45.8</v>
          </cell>
          <cell r="AC102">
            <v>23.1</v>
          </cell>
          <cell r="AD102">
            <v>10.6</v>
          </cell>
          <cell r="AE102">
            <v>0.6</v>
          </cell>
          <cell r="AF102">
            <v>420.5</v>
          </cell>
          <cell r="AG102">
            <v>35.9</v>
          </cell>
          <cell r="AH102">
            <v>1.4</v>
          </cell>
          <cell r="AI102">
            <v>6.4</v>
          </cell>
          <cell r="AJ102">
            <v>8.3000000000000007</v>
          </cell>
          <cell r="AK102">
            <v>11.4</v>
          </cell>
          <cell r="AL102">
            <v>75.7</v>
          </cell>
        </row>
        <row r="103">
          <cell r="A103">
            <v>199502</v>
          </cell>
          <cell r="B103">
            <v>84.8</v>
          </cell>
          <cell r="C103">
            <v>5.2</v>
          </cell>
          <cell r="D103">
            <v>6.6</v>
          </cell>
          <cell r="E103">
            <v>273.7</v>
          </cell>
          <cell r="F103">
            <v>0.30000000000000004</v>
          </cell>
          <cell r="G103">
            <v>16.8</v>
          </cell>
          <cell r="H103">
            <v>18.899999999999999</v>
          </cell>
          <cell r="I103">
            <v>180.2</v>
          </cell>
          <cell r="J103">
            <v>3.0999999999999996</v>
          </cell>
          <cell r="K103">
            <v>26.5</v>
          </cell>
          <cell r="L103">
            <v>42.2</v>
          </cell>
          <cell r="M103">
            <v>37.5</v>
          </cell>
          <cell r="N103">
            <v>26.3</v>
          </cell>
          <cell r="O103">
            <v>3.4000000000000004</v>
          </cell>
          <cell r="P103">
            <v>77.2</v>
          </cell>
          <cell r="Q103">
            <v>37.099999999999994</v>
          </cell>
          <cell r="R103">
            <v>1</v>
          </cell>
          <cell r="S103">
            <v>33.099999999999994</v>
          </cell>
          <cell r="T103">
            <v>13.2</v>
          </cell>
          <cell r="U103">
            <v>12</v>
          </cell>
          <cell r="V103">
            <v>33.1</v>
          </cell>
          <cell r="W103">
            <v>5.8</v>
          </cell>
          <cell r="X103">
            <v>7.4</v>
          </cell>
          <cell r="Y103">
            <v>0.2</v>
          </cell>
          <cell r="Z103">
            <v>941</v>
          </cell>
          <cell r="AA103">
            <v>16.399999999999999</v>
          </cell>
          <cell r="AB103">
            <v>83.3</v>
          </cell>
          <cell r="AC103">
            <v>46.900000000000006</v>
          </cell>
          <cell r="AD103">
            <v>18.799999999999997</v>
          </cell>
          <cell r="AE103">
            <v>1.1000000000000001</v>
          </cell>
          <cell r="AF103">
            <v>819.2</v>
          </cell>
          <cell r="AG103">
            <v>68.900000000000006</v>
          </cell>
          <cell r="AH103">
            <v>2.9</v>
          </cell>
          <cell r="AI103">
            <v>12.8</v>
          </cell>
          <cell r="AJ103">
            <v>16.600000000000001</v>
          </cell>
          <cell r="AK103">
            <v>23</v>
          </cell>
          <cell r="AL103">
            <v>149.80000000000001</v>
          </cell>
        </row>
        <row r="104">
          <cell r="A104">
            <v>199503</v>
          </cell>
          <cell r="B104">
            <v>113.8</v>
          </cell>
          <cell r="C104">
            <v>8.1999999999999993</v>
          </cell>
          <cell r="D104">
            <v>11.8</v>
          </cell>
          <cell r="E104">
            <v>450.9</v>
          </cell>
          <cell r="F104">
            <v>0.60000000000000009</v>
          </cell>
          <cell r="G104">
            <v>26.9</v>
          </cell>
          <cell r="H104">
            <v>24.299999999999997</v>
          </cell>
          <cell r="I104">
            <v>262.89999999999998</v>
          </cell>
          <cell r="J104">
            <v>5.3</v>
          </cell>
          <cell r="K104">
            <v>45.4</v>
          </cell>
          <cell r="L104">
            <v>78.800000000000011</v>
          </cell>
          <cell r="M104">
            <v>53.9</v>
          </cell>
          <cell r="N104">
            <v>38</v>
          </cell>
          <cell r="O104">
            <v>12.700000000000001</v>
          </cell>
          <cell r="P104">
            <v>116.4</v>
          </cell>
          <cell r="Q104">
            <v>60.999999999999993</v>
          </cell>
          <cell r="R104">
            <v>3.7</v>
          </cell>
          <cell r="S104">
            <v>56.3</v>
          </cell>
          <cell r="T104">
            <v>22.299999999999997</v>
          </cell>
          <cell r="U104">
            <v>17.100000000000001</v>
          </cell>
          <cell r="V104">
            <v>52.2</v>
          </cell>
          <cell r="W104">
            <v>22.900000000000002</v>
          </cell>
          <cell r="X104">
            <v>9.6000000000000014</v>
          </cell>
          <cell r="Y104">
            <v>5.2</v>
          </cell>
          <cell r="Z104">
            <v>1427.2</v>
          </cell>
          <cell r="AA104">
            <v>23.599999999999998</v>
          </cell>
          <cell r="AB104">
            <v>122.9</v>
          </cell>
          <cell r="AC104">
            <v>59.7</v>
          </cell>
          <cell r="AD104">
            <v>29.599999999999998</v>
          </cell>
          <cell r="AE104">
            <v>1.6</v>
          </cell>
          <cell r="AF104">
            <v>1232.5</v>
          </cell>
          <cell r="AG104">
            <v>99.9</v>
          </cell>
          <cell r="AH104">
            <v>4.4000000000000004</v>
          </cell>
          <cell r="AI104">
            <v>19.3</v>
          </cell>
          <cell r="AJ104">
            <v>25.400000000000002</v>
          </cell>
          <cell r="AK104">
            <v>34.799999999999997</v>
          </cell>
          <cell r="AL104">
            <v>225.20000000000002</v>
          </cell>
        </row>
        <row r="105">
          <cell r="A105">
            <v>199504</v>
          </cell>
          <cell r="B105">
            <v>240.1</v>
          </cell>
          <cell r="C105">
            <v>12.1</v>
          </cell>
          <cell r="D105">
            <v>35.900000000000006</v>
          </cell>
          <cell r="E105">
            <v>823.2</v>
          </cell>
          <cell r="F105">
            <v>1.3</v>
          </cell>
          <cell r="G105">
            <v>38.5</v>
          </cell>
          <cell r="H105">
            <v>29.499999999999996</v>
          </cell>
          <cell r="I105">
            <v>344.79999999999995</v>
          </cell>
          <cell r="J105">
            <v>7.1</v>
          </cell>
          <cell r="K105">
            <v>65.400000000000006</v>
          </cell>
          <cell r="L105">
            <v>121.20000000000002</v>
          </cell>
          <cell r="M105">
            <v>68.3</v>
          </cell>
          <cell r="N105">
            <v>51.4</v>
          </cell>
          <cell r="O105">
            <v>27.5</v>
          </cell>
          <cell r="P105">
            <v>151</v>
          </cell>
          <cell r="Q105">
            <v>91.899999999999991</v>
          </cell>
          <cell r="R105">
            <v>12.7</v>
          </cell>
          <cell r="S105">
            <v>70.7</v>
          </cell>
          <cell r="T105">
            <v>34.9</v>
          </cell>
          <cell r="U105">
            <v>23.700000000000003</v>
          </cell>
          <cell r="V105">
            <v>65.5</v>
          </cell>
          <cell r="W105">
            <v>60.7</v>
          </cell>
          <cell r="X105">
            <v>10.700000000000001</v>
          </cell>
          <cell r="Y105">
            <v>19.899999999999999</v>
          </cell>
          <cell r="Z105">
            <v>1830.1</v>
          </cell>
          <cell r="AA105">
            <v>30.4</v>
          </cell>
          <cell r="AB105">
            <v>156.80000000000001</v>
          </cell>
          <cell r="AC105">
            <v>80.099999999999994</v>
          </cell>
          <cell r="AD105">
            <v>38.599999999999994</v>
          </cell>
          <cell r="AE105">
            <v>2.2000000000000002</v>
          </cell>
          <cell r="AF105">
            <v>1671.9</v>
          </cell>
          <cell r="AG105">
            <v>128.5</v>
          </cell>
          <cell r="AH105">
            <v>6</v>
          </cell>
          <cell r="AI105">
            <v>25.8</v>
          </cell>
          <cell r="AJ105">
            <v>33.900000000000006</v>
          </cell>
          <cell r="AK105">
            <v>46.9</v>
          </cell>
          <cell r="AL105">
            <v>300.40000000000003</v>
          </cell>
        </row>
        <row r="106">
          <cell r="A106">
            <v>199505</v>
          </cell>
          <cell r="B106">
            <v>468.1</v>
          </cell>
          <cell r="C106">
            <v>18.7</v>
          </cell>
          <cell r="D106">
            <v>97.300000000000011</v>
          </cell>
          <cell r="E106">
            <v>1390</v>
          </cell>
          <cell r="F106">
            <v>11.3</v>
          </cell>
          <cell r="G106">
            <v>51.4</v>
          </cell>
          <cell r="H106">
            <v>35.9</v>
          </cell>
          <cell r="I106">
            <v>434.49999999999994</v>
          </cell>
          <cell r="J106">
            <v>9.5</v>
          </cell>
          <cell r="K106">
            <v>86.4</v>
          </cell>
          <cell r="L106">
            <v>142.00000000000003</v>
          </cell>
          <cell r="M106">
            <v>80.399999999999991</v>
          </cell>
          <cell r="N106">
            <v>67.900000000000006</v>
          </cell>
          <cell r="O106">
            <v>50</v>
          </cell>
          <cell r="P106">
            <v>193.5</v>
          </cell>
          <cell r="Q106">
            <v>116.5</v>
          </cell>
          <cell r="R106">
            <v>27.1</v>
          </cell>
          <cell r="S106">
            <v>89.6</v>
          </cell>
          <cell r="T106">
            <v>59.4</v>
          </cell>
          <cell r="U106">
            <v>30.000000000000004</v>
          </cell>
          <cell r="V106">
            <v>68.599999999999994</v>
          </cell>
          <cell r="W106">
            <v>100.7</v>
          </cell>
          <cell r="X106">
            <v>12.200000000000001</v>
          </cell>
          <cell r="Y106">
            <v>50.4</v>
          </cell>
          <cell r="Z106">
            <v>2180</v>
          </cell>
          <cell r="AA106">
            <v>38.4</v>
          </cell>
          <cell r="AB106">
            <v>194</v>
          </cell>
          <cell r="AC106">
            <v>88.3</v>
          </cell>
          <cell r="AD106">
            <v>49.699999999999996</v>
          </cell>
          <cell r="AE106">
            <v>2.9000000000000004</v>
          </cell>
          <cell r="AF106">
            <v>2096.2000000000003</v>
          </cell>
          <cell r="AG106">
            <v>160.69999999999999</v>
          </cell>
          <cell r="AH106">
            <v>7.6</v>
          </cell>
          <cell r="AI106">
            <v>32.4</v>
          </cell>
          <cell r="AJ106">
            <v>42.900000000000006</v>
          </cell>
          <cell r="AK106">
            <v>59</v>
          </cell>
          <cell r="AL106">
            <v>373.80000000000007</v>
          </cell>
        </row>
        <row r="107">
          <cell r="A107">
            <v>199506</v>
          </cell>
          <cell r="B107">
            <v>735.3</v>
          </cell>
          <cell r="C107">
            <v>26</v>
          </cell>
          <cell r="D107">
            <v>166.5</v>
          </cell>
          <cell r="E107">
            <v>1710.1</v>
          </cell>
          <cell r="F107">
            <v>45</v>
          </cell>
          <cell r="G107">
            <v>64</v>
          </cell>
          <cell r="H107">
            <v>40.6</v>
          </cell>
          <cell r="I107">
            <v>516.9</v>
          </cell>
          <cell r="J107">
            <v>11.6</v>
          </cell>
          <cell r="K107">
            <v>104.30000000000001</v>
          </cell>
          <cell r="L107">
            <v>150.10000000000002</v>
          </cell>
          <cell r="M107">
            <v>93.499999999999986</v>
          </cell>
          <cell r="N107">
            <v>82.4</v>
          </cell>
          <cell r="O107">
            <v>66.3</v>
          </cell>
          <cell r="P107">
            <v>235.3</v>
          </cell>
          <cell r="Q107">
            <v>138.69999999999999</v>
          </cell>
          <cell r="R107">
            <v>40.299999999999997</v>
          </cell>
          <cell r="S107">
            <v>101.5</v>
          </cell>
          <cell r="T107">
            <v>88.7</v>
          </cell>
          <cell r="U107">
            <v>34.6</v>
          </cell>
          <cell r="V107">
            <v>69.599999999999994</v>
          </cell>
          <cell r="W107">
            <v>124.80000000000001</v>
          </cell>
          <cell r="X107">
            <v>17.200000000000003</v>
          </cell>
          <cell r="Y107">
            <v>76.7</v>
          </cell>
          <cell r="Z107">
            <v>2640.7</v>
          </cell>
          <cell r="AA107">
            <v>47</v>
          </cell>
          <cell r="AB107">
            <v>237.7</v>
          </cell>
          <cell r="AC107">
            <v>97.399999999999991</v>
          </cell>
          <cell r="AD107">
            <v>60.599999999999994</v>
          </cell>
          <cell r="AE107">
            <v>3.4000000000000004</v>
          </cell>
          <cell r="AF107">
            <v>2484.2000000000003</v>
          </cell>
          <cell r="AG107">
            <v>192.29999999999998</v>
          </cell>
          <cell r="AH107">
            <v>9.1999999999999993</v>
          </cell>
          <cell r="AI107">
            <v>39.1</v>
          </cell>
          <cell r="AJ107">
            <v>52.300000000000004</v>
          </cell>
          <cell r="AK107">
            <v>71.3</v>
          </cell>
          <cell r="AL107">
            <v>444.80000000000007</v>
          </cell>
        </row>
        <row r="108">
          <cell r="A108">
            <v>199507</v>
          </cell>
          <cell r="B108">
            <v>947.5</v>
          </cell>
          <cell r="C108">
            <v>32.1</v>
          </cell>
          <cell r="D108">
            <v>198.6</v>
          </cell>
          <cell r="E108">
            <v>1893.6</v>
          </cell>
          <cell r="F108">
            <v>81.900000000000006</v>
          </cell>
          <cell r="G108">
            <v>74.3</v>
          </cell>
          <cell r="H108">
            <v>44.7</v>
          </cell>
          <cell r="I108">
            <v>602</v>
          </cell>
          <cell r="J108">
            <v>13.8</v>
          </cell>
          <cell r="K108">
            <v>118.50000000000001</v>
          </cell>
          <cell r="L108">
            <v>163.50000000000003</v>
          </cell>
          <cell r="M108">
            <v>105.89999999999999</v>
          </cell>
          <cell r="N108">
            <v>98.5</v>
          </cell>
          <cell r="O108">
            <v>75.399999999999991</v>
          </cell>
          <cell r="P108">
            <v>280.2</v>
          </cell>
          <cell r="Q108">
            <v>165.89999999999998</v>
          </cell>
          <cell r="R108">
            <v>58.4</v>
          </cell>
          <cell r="S108">
            <v>111.6</v>
          </cell>
          <cell r="T108">
            <v>122.7</v>
          </cell>
          <cell r="U108">
            <v>37.6</v>
          </cell>
          <cell r="V108">
            <v>71.199999999999989</v>
          </cell>
          <cell r="W108">
            <v>152.9</v>
          </cell>
          <cell r="X108">
            <v>19.800000000000004</v>
          </cell>
          <cell r="Y108">
            <v>92.3</v>
          </cell>
          <cell r="Z108">
            <v>3224.2999999999997</v>
          </cell>
          <cell r="AA108">
            <v>53.1</v>
          </cell>
          <cell r="AB108">
            <v>304.2</v>
          </cell>
          <cell r="AC108">
            <v>104.69999999999999</v>
          </cell>
          <cell r="AD108">
            <v>71.5</v>
          </cell>
          <cell r="AE108">
            <v>3.7</v>
          </cell>
          <cell r="AF108">
            <v>2790.6000000000004</v>
          </cell>
          <cell r="AG108">
            <v>226.79999999999998</v>
          </cell>
          <cell r="AH108">
            <v>10.799999999999999</v>
          </cell>
          <cell r="AI108">
            <v>45.800000000000004</v>
          </cell>
          <cell r="AJ108">
            <v>61.5</v>
          </cell>
          <cell r="AK108">
            <v>83.6</v>
          </cell>
          <cell r="AL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39.6</v>
          </cell>
          <cell r="D109">
            <v>216.79999999999998</v>
          </cell>
          <cell r="E109">
            <v>1983.8999999999999</v>
          </cell>
          <cell r="F109">
            <v>97</v>
          </cell>
          <cell r="G109">
            <v>84.7</v>
          </cell>
          <cell r="H109">
            <v>51.400000000000006</v>
          </cell>
          <cell r="I109">
            <v>685.8</v>
          </cell>
          <cell r="J109">
            <v>16.8</v>
          </cell>
          <cell r="K109">
            <v>133.9</v>
          </cell>
          <cell r="L109">
            <v>176.30000000000004</v>
          </cell>
          <cell r="M109">
            <v>118.39999999999999</v>
          </cell>
          <cell r="N109">
            <v>109.5</v>
          </cell>
          <cell r="O109">
            <v>76.199999999999989</v>
          </cell>
          <cell r="P109">
            <v>334.2</v>
          </cell>
          <cell r="Q109">
            <v>189.39999999999998</v>
          </cell>
          <cell r="R109">
            <v>72.2</v>
          </cell>
          <cell r="S109">
            <v>122.8</v>
          </cell>
          <cell r="T109">
            <v>164.7</v>
          </cell>
          <cell r="U109">
            <v>39.700000000000003</v>
          </cell>
          <cell r="V109">
            <v>73.299999999999983</v>
          </cell>
          <cell r="W109">
            <v>181.6</v>
          </cell>
          <cell r="X109">
            <v>21.000000000000004</v>
          </cell>
          <cell r="Y109">
            <v>95.2</v>
          </cell>
          <cell r="Z109">
            <v>3894.2999999999997</v>
          </cell>
          <cell r="AA109">
            <v>64</v>
          </cell>
          <cell r="AB109">
            <v>363.4</v>
          </cell>
          <cell r="AC109">
            <v>112.39999999999999</v>
          </cell>
          <cell r="AD109">
            <v>83.4</v>
          </cell>
          <cell r="AE109">
            <v>3.9000000000000004</v>
          </cell>
          <cell r="AF109">
            <v>3154.5000000000005</v>
          </cell>
          <cell r="AG109">
            <v>261.79999999999995</v>
          </cell>
          <cell r="AH109">
            <v>12.399999999999999</v>
          </cell>
          <cell r="AI109">
            <v>52.6</v>
          </cell>
          <cell r="AJ109">
            <v>70.8</v>
          </cell>
          <cell r="AK109">
            <v>95.899999999999991</v>
          </cell>
          <cell r="AL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47.5</v>
          </cell>
          <cell r="D110">
            <v>224.49999999999997</v>
          </cell>
          <cell r="E110">
            <v>2072.6999999999998</v>
          </cell>
          <cell r="F110">
            <v>107.7</v>
          </cell>
          <cell r="G110">
            <v>97.7</v>
          </cell>
          <cell r="H110">
            <v>60.900000000000006</v>
          </cell>
          <cell r="I110">
            <v>782.3</v>
          </cell>
          <cell r="J110">
            <v>19.100000000000001</v>
          </cell>
          <cell r="K110">
            <v>144.6</v>
          </cell>
          <cell r="L110">
            <v>185.90000000000003</v>
          </cell>
          <cell r="M110">
            <v>129.6</v>
          </cell>
          <cell r="N110">
            <v>120.8</v>
          </cell>
          <cell r="O110">
            <v>76.499999999999986</v>
          </cell>
          <cell r="P110">
            <v>386.09999999999997</v>
          </cell>
          <cell r="Q110">
            <v>205.99999999999997</v>
          </cell>
          <cell r="R110">
            <v>77.100000000000009</v>
          </cell>
          <cell r="S110">
            <v>130</v>
          </cell>
          <cell r="T110">
            <v>182.79999999999998</v>
          </cell>
          <cell r="U110">
            <v>41.800000000000004</v>
          </cell>
          <cell r="V110">
            <v>74.299999999999983</v>
          </cell>
          <cell r="W110">
            <v>205.6</v>
          </cell>
          <cell r="X110">
            <v>21.500000000000004</v>
          </cell>
          <cell r="Y110">
            <v>96.2</v>
          </cell>
          <cell r="Z110">
            <v>4485.0999999999995</v>
          </cell>
          <cell r="AA110">
            <v>71.599999999999994</v>
          </cell>
          <cell r="AB110">
            <v>402.59999999999997</v>
          </cell>
          <cell r="AC110">
            <v>119.6</v>
          </cell>
          <cell r="AD110">
            <v>95.2</v>
          </cell>
          <cell r="AE110">
            <v>4.1000000000000005</v>
          </cell>
          <cell r="AF110">
            <v>3492.6000000000004</v>
          </cell>
          <cell r="AG110">
            <v>298.19999999999993</v>
          </cell>
          <cell r="AH110">
            <v>13.999999999999998</v>
          </cell>
          <cell r="AI110">
            <v>59.4</v>
          </cell>
          <cell r="AJ110">
            <v>80.099999999999994</v>
          </cell>
          <cell r="AK110">
            <v>107.99999999999999</v>
          </cell>
          <cell r="AL110">
            <v>650.90000000000009</v>
          </cell>
        </row>
        <row r="111">
          <cell r="A111">
            <v>199510</v>
          </cell>
          <cell r="B111">
            <v>1095</v>
          </cell>
          <cell r="C111">
            <v>52.5</v>
          </cell>
          <cell r="D111">
            <v>225.29999999999998</v>
          </cell>
          <cell r="E111">
            <v>2164.6</v>
          </cell>
          <cell r="F111">
            <v>120.8</v>
          </cell>
          <cell r="G111">
            <v>109.9</v>
          </cell>
          <cell r="H111">
            <v>74.100000000000009</v>
          </cell>
          <cell r="I111">
            <v>876.09999999999991</v>
          </cell>
          <cell r="J111">
            <v>21.6</v>
          </cell>
          <cell r="K111">
            <v>155.29999999999998</v>
          </cell>
          <cell r="L111">
            <v>196.70000000000005</v>
          </cell>
          <cell r="M111">
            <v>148.69999999999999</v>
          </cell>
          <cell r="N111">
            <v>133</v>
          </cell>
          <cell r="O111">
            <v>77.799999999999983</v>
          </cell>
          <cell r="P111">
            <v>439.29999999999995</v>
          </cell>
          <cell r="Q111">
            <v>219.09999999999997</v>
          </cell>
          <cell r="R111">
            <v>80.7</v>
          </cell>
          <cell r="S111">
            <v>139.1</v>
          </cell>
          <cell r="T111">
            <v>199.49999999999997</v>
          </cell>
          <cell r="U111">
            <v>43.900000000000006</v>
          </cell>
          <cell r="V111">
            <v>75.59999999999998</v>
          </cell>
          <cell r="W111">
            <v>211.5</v>
          </cell>
          <cell r="X111">
            <v>22.100000000000005</v>
          </cell>
          <cell r="Y111">
            <v>96.600000000000009</v>
          </cell>
          <cell r="Z111">
            <v>5104.9999999999991</v>
          </cell>
          <cell r="AA111">
            <v>85.199999999999989</v>
          </cell>
          <cell r="AB111">
            <v>439.49999999999994</v>
          </cell>
          <cell r="AC111">
            <v>132.6</v>
          </cell>
          <cell r="AD111">
            <v>108.9</v>
          </cell>
          <cell r="AE111">
            <v>4.4000000000000004</v>
          </cell>
          <cell r="AF111">
            <v>3888.0000000000005</v>
          </cell>
          <cell r="AG111">
            <v>333.99999999999994</v>
          </cell>
          <cell r="AH111">
            <v>15.599999999999998</v>
          </cell>
          <cell r="AI111">
            <v>66.2</v>
          </cell>
          <cell r="AJ111">
            <v>89</v>
          </cell>
          <cell r="AK111">
            <v>120.09999999999998</v>
          </cell>
          <cell r="AL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54.5</v>
          </cell>
          <cell r="D112">
            <v>226.39999999999998</v>
          </cell>
          <cell r="E112">
            <v>2254.2999999999997</v>
          </cell>
          <cell r="F112">
            <v>123.1</v>
          </cell>
          <cell r="G112">
            <v>123.9</v>
          </cell>
          <cell r="H112">
            <v>90.9</v>
          </cell>
          <cell r="I112">
            <v>963.49999999999989</v>
          </cell>
          <cell r="J112">
            <v>27.400000000000002</v>
          </cell>
          <cell r="K112">
            <v>170.29999999999998</v>
          </cell>
          <cell r="L112">
            <v>207.10000000000005</v>
          </cell>
          <cell r="M112">
            <v>162</v>
          </cell>
          <cell r="N112">
            <v>144.9</v>
          </cell>
          <cell r="O112">
            <v>78.699999999999989</v>
          </cell>
          <cell r="P112">
            <v>493.79999999999995</v>
          </cell>
          <cell r="Q112">
            <v>232.39999999999998</v>
          </cell>
          <cell r="R112">
            <v>82.3</v>
          </cell>
          <cell r="S112">
            <v>149.79999999999998</v>
          </cell>
          <cell r="T112">
            <v>219.39999999999998</v>
          </cell>
          <cell r="U112">
            <v>49.500000000000007</v>
          </cell>
          <cell r="V112">
            <v>78.499999999999986</v>
          </cell>
          <cell r="W112">
            <v>215.2</v>
          </cell>
          <cell r="X112">
            <v>22.400000000000006</v>
          </cell>
          <cell r="Y112">
            <v>96.7</v>
          </cell>
          <cell r="Z112">
            <v>5716.1999999999989</v>
          </cell>
          <cell r="AA112">
            <v>95.899999999999991</v>
          </cell>
          <cell r="AB112">
            <v>465.39999999999992</v>
          </cell>
          <cell r="AC112">
            <v>134.1</v>
          </cell>
          <cell r="AD112">
            <v>122.30000000000001</v>
          </cell>
          <cell r="AE112">
            <v>4.9000000000000004</v>
          </cell>
          <cell r="AF112">
            <v>4273.6000000000004</v>
          </cell>
          <cell r="AG112">
            <v>370.59999999999997</v>
          </cell>
          <cell r="AH112">
            <v>17.299999999999997</v>
          </cell>
          <cell r="AI112">
            <v>73</v>
          </cell>
          <cell r="AJ112">
            <v>98</v>
          </cell>
          <cell r="AK112">
            <v>132.09999999999997</v>
          </cell>
          <cell r="AL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55.5</v>
          </cell>
          <cell r="D113">
            <v>226.99999999999997</v>
          </cell>
          <cell r="E113">
            <v>2368.3999999999996</v>
          </cell>
          <cell r="F113">
            <v>125</v>
          </cell>
          <cell r="G113">
            <v>139.5</v>
          </cell>
          <cell r="H113">
            <v>106.7</v>
          </cell>
          <cell r="I113">
            <v>1066</v>
          </cell>
          <cell r="J113">
            <v>32.200000000000003</v>
          </cell>
          <cell r="K113">
            <v>184.7</v>
          </cell>
          <cell r="L113">
            <v>219.40000000000006</v>
          </cell>
          <cell r="M113">
            <v>170.7</v>
          </cell>
          <cell r="N113">
            <v>155.70000000000002</v>
          </cell>
          <cell r="O113">
            <v>86.999999999999986</v>
          </cell>
          <cell r="P113">
            <v>547.4</v>
          </cell>
          <cell r="Q113">
            <v>250.7</v>
          </cell>
          <cell r="R113">
            <v>83</v>
          </cell>
          <cell r="S113">
            <v>166.1</v>
          </cell>
          <cell r="T113">
            <v>229.39999999999998</v>
          </cell>
          <cell r="U113">
            <v>53.100000000000009</v>
          </cell>
          <cell r="V113">
            <v>81.399999999999991</v>
          </cell>
          <cell r="W113">
            <v>216.89999999999998</v>
          </cell>
          <cell r="X113">
            <v>22.700000000000006</v>
          </cell>
          <cell r="Y113">
            <v>96.7</v>
          </cell>
          <cell r="Z113">
            <v>6325.3999999999987</v>
          </cell>
          <cell r="AA113">
            <v>108.1</v>
          </cell>
          <cell r="AB113">
            <v>488.19999999999993</v>
          </cell>
          <cell r="AC113">
            <v>135.29999999999998</v>
          </cell>
          <cell r="AD113">
            <v>134.10000000000002</v>
          </cell>
          <cell r="AE113">
            <v>5.5</v>
          </cell>
          <cell r="AF113">
            <v>4681.6000000000004</v>
          </cell>
          <cell r="AG113">
            <v>410.79999999999995</v>
          </cell>
          <cell r="AH113">
            <v>18.899999999999999</v>
          </cell>
          <cell r="AI113">
            <v>80.099999999999994</v>
          </cell>
          <cell r="AJ113">
            <v>107.1</v>
          </cell>
          <cell r="AK113">
            <v>144.19999999999996</v>
          </cell>
          <cell r="AL113">
            <v>857.50000000000011</v>
          </cell>
        </row>
        <row r="114">
          <cell r="A114">
            <v>199601</v>
          </cell>
          <cell r="B114">
            <v>44.7</v>
          </cell>
          <cell r="C114">
            <v>1.8</v>
          </cell>
          <cell r="D114">
            <v>1</v>
          </cell>
          <cell r="E114">
            <v>74.7</v>
          </cell>
          <cell r="F114">
            <v>1.6</v>
          </cell>
          <cell r="G114">
            <v>10.9</v>
          </cell>
          <cell r="H114">
            <v>11.8</v>
          </cell>
          <cell r="I114">
            <v>106.5</v>
          </cell>
          <cell r="J114">
            <v>5.3</v>
          </cell>
          <cell r="K114">
            <v>24.6</v>
          </cell>
          <cell r="L114">
            <v>13.5</v>
          </cell>
          <cell r="M114">
            <v>10.9</v>
          </cell>
          <cell r="N114">
            <v>10</v>
          </cell>
          <cell r="O114">
            <v>0.6</v>
          </cell>
          <cell r="P114">
            <v>45.5</v>
          </cell>
          <cell r="Q114">
            <v>24.2</v>
          </cell>
          <cell r="R114">
            <v>0.3</v>
          </cell>
          <cell r="S114">
            <v>11.3</v>
          </cell>
          <cell r="T114">
            <v>9.4</v>
          </cell>
          <cell r="U114">
            <v>6.7</v>
          </cell>
          <cell r="V114">
            <v>7.7</v>
          </cell>
          <cell r="W114">
            <v>2.7</v>
          </cell>
          <cell r="X114">
            <v>1.7</v>
          </cell>
          <cell r="Y114">
            <v>0.1</v>
          </cell>
          <cell r="Z114">
            <v>551.9</v>
          </cell>
          <cell r="AA114">
            <v>8</v>
          </cell>
          <cell r="AB114">
            <v>32.299999999999997</v>
          </cell>
          <cell r="AC114">
            <v>10.5</v>
          </cell>
          <cell r="AD114">
            <v>10.9</v>
          </cell>
          <cell r="AE114">
            <v>0.9</v>
          </cell>
          <cell r="AF114">
            <v>425.9</v>
          </cell>
          <cell r="AG114">
            <v>35.1</v>
          </cell>
          <cell r="AH114">
            <v>1.5</v>
          </cell>
          <cell r="AI114">
            <v>6.6</v>
          </cell>
          <cell r="AJ114">
            <v>8.6</v>
          </cell>
          <cell r="AK114">
            <v>11.5</v>
          </cell>
          <cell r="AL114">
            <v>73.5</v>
          </cell>
        </row>
        <row r="115">
          <cell r="A115">
            <v>199602</v>
          </cell>
          <cell r="B115">
            <v>85.4</v>
          </cell>
          <cell r="C115">
            <v>4.7</v>
          </cell>
          <cell r="D115">
            <v>3.1</v>
          </cell>
          <cell r="E115">
            <v>179.8</v>
          </cell>
          <cell r="F115">
            <v>1.8</v>
          </cell>
          <cell r="G115">
            <v>22.1</v>
          </cell>
          <cell r="H115">
            <v>18.600000000000001</v>
          </cell>
          <cell r="I115">
            <v>226.8</v>
          </cell>
          <cell r="J115">
            <v>7.6999999999999993</v>
          </cell>
          <cell r="K115">
            <v>42</v>
          </cell>
          <cell r="L115">
            <v>36.299999999999997</v>
          </cell>
          <cell r="M115">
            <v>22</v>
          </cell>
          <cell r="N115">
            <v>19.2</v>
          </cell>
          <cell r="O115">
            <v>3.5</v>
          </cell>
          <cell r="P115">
            <v>96.9</v>
          </cell>
          <cell r="Q115">
            <v>45.599999999999994</v>
          </cell>
          <cell r="R115">
            <v>1.1000000000000001</v>
          </cell>
          <cell r="S115">
            <v>23.4</v>
          </cell>
          <cell r="T115">
            <v>18.700000000000003</v>
          </cell>
          <cell r="U115">
            <v>13.9</v>
          </cell>
          <cell r="V115">
            <v>32.6</v>
          </cell>
          <cell r="W115">
            <v>12.100000000000001</v>
          </cell>
          <cell r="X115">
            <v>7.4</v>
          </cell>
          <cell r="Y115">
            <v>0.4</v>
          </cell>
          <cell r="Z115">
            <v>1066.4000000000001</v>
          </cell>
          <cell r="AA115">
            <v>15.2</v>
          </cell>
          <cell r="AB115">
            <v>80.599999999999994</v>
          </cell>
          <cell r="AC115">
            <v>18.600000000000001</v>
          </cell>
          <cell r="AD115">
            <v>20.399999999999999</v>
          </cell>
          <cell r="AE115">
            <v>1.8</v>
          </cell>
          <cell r="AF115">
            <v>865.2</v>
          </cell>
          <cell r="AG115">
            <v>65.7</v>
          </cell>
          <cell r="AH115">
            <v>3.1</v>
          </cell>
          <cell r="AI115">
            <v>13.2</v>
          </cell>
          <cell r="AJ115">
            <v>17.100000000000001</v>
          </cell>
          <cell r="AK115">
            <v>22.6</v>
          </cell>
          <cell r="AL115">
            <v>150.5</v>
          </cell>
        </row>
        <row r="116">
          <cell r="A116">
            <v>199603</v>
          </cell>
          <cell r="B116">
            <v>138.10000000000002</v>
          </cell>
          <cell r="C116">
            <v>7.5</v>
          </cell>
          <cell r="D116">
            <v>8.1999999999999993</v>
          </cell>
          <cell r="E116">
            <v>358.8</v>
          </cell>
          <cell r="F116">
            <v>2.1</v>
          </cell>
          <cell r="G116">
            <v>34.6</v>
          </cell>
          <cell r="H116">
            <v>22.900000000000002</v>
          </cell>
          <cell r="I116">
            <v>327.8</v>
          </cell>
          <cell r="J116">
            <v>9.6999999999999993</v>
          </cell>
          <cell r="K116">
            <v>60.3</v>
          </cell>
          <cell r="L116">
            <v>64.400000000000006</v>
          </cell>
          <cell r="M116">
            <v>33.4</v>
          </cell>
          <cell r="N116">
            <v>30.2</v>
          </cell>
          <cell r="O116">
            <v>9.9</v>
          </cell>
          <cell r="P116">
            <v>146.80000000000001</v>
          </cell>
          <cell r="Q116">
            <v>74.699999999999989</v>
          </cell>
          <cell r="R116">
            <v>4.2</v>
          </cell>
          <cell r="S116">
            <v>56.5</v>
          </cell>
          <cell r="T116">
            <v>28.1</v>
          </cell>
          <cell r="U116">
            <v>19.5</v>
          </cell>
          <cell r="V116">
            <v>53</v>
          </cell>
          <cell r="W116">
            <v>31.6</v>
          </cell>
          <cell r="X116">
            <v>8.7000000000000011</v>
          </cell>
          <cell r="Y116">
            <v>4.5</v>
          </cell>
          <cell r="Z116">
            <v>1549.4</v>
          </cell>
          <cell r="AA116">
            <v>22</v>
          </cell>
          <cell r="AB116">
            <v>127.1</v>
          </cell>
          <cell r="AC116">
            <v>25.5</v>
          </cell>
          <cell r="AD116">
            <v>29.9</v>
          </cell>
          <cell r="AE116">
            <v>2.7</v>
          </cell>
          <cell r="AF116">
            <v>1295.2</v>
          </cell>
          <cell r="AG116">
            <v>97.9</v>
          </cell>
          <cell r="AH116">
            <v>4.7</v>
          </cell>
          <cell r="AI116">
            <v>19.899999999999999</v>
          </cell>
          <cell r="AJ116">
            <v>26.1</v>
          </cell>
          <cell r="AK116">
            <v>33.299999999999997</v>
          </cell>
          <cell r="AL116">
            <v>228.1</v>
          </cell>
        </row>
        <row r="117">
          <cell r="A117">
            <v>199604</v>
          </cell>
          <cell r="B117">
            <v>238.10000000000002</v>
          </cell>
          <cell r="C117">
            <v>11.5</v>
          </cell>
          <cell r="D117">
            <v>30.8</v>
          </cell>
          <cell r="E117">
            <v>766.2</v>
          </cell>
          <cell r="F117">
            <v>2.7</v>
          </cell>
          <cell r="G117">
            <v>46.900000000000006</v>
          </cell>
          <cell r="H117">
            <v>27.6</v>
          </cell>
          <cell r="I117">
            <v>430.1</v>
          </cell>
          <cell r="J117">
            <v>11.1</v>
          </cell>
          <cell r="K117">
            <v>83.5</v>
          </cell>
          <cell r="L117">
            <v>107.80000000000001</v>
          </cell>
          <cell r="M117">
            <v>41</v>
          </cell>
          <cell r="N117">
            <v>43.8</v>
          </cell>
          <cell r="O117">
            <v>26.799999999999997</v>
          </cell>
          <cell r="P117">
            <v>193.10000000000002</v>
          </cell>
          <cell r="Q117">
            <v>102.6</v>
          </cell>
          <cell r="R117">
            <v>14.899999999999999</v>
          </cell>
          <cell r="S117">
            <v>71.900000000000006</v>
          </cell>
          <cell r="T117">
            <v>42.6</v>
          </cell>
          <cell r="U117">
            <v>26.6</v>
          </cell>
          <cell r="V117">
            <v>73.3</v>
          </cell>
          <cell r="W117">
            <v>65.099999999999994</v>
          </cell>
          <cell r="X117">
            <v>11</v>
          </cell>
          <cell r="Y117">
            <v>27.3</v>
          </cell>
          <cell r="Z117">
            <v>1865.3000000000002</v>
          </cell>
          <cell r="AA117">
            <v>31.6</v>
          </cell>
          <cell r="AB117">
            <v>161.6</v>
          </cell>
          <cell r="AC117">
            <v>32.1</v>
          </cell>
          <cell r="AD117">
            <v>37.5</v>
          </cell>
          <cell r="AE117">
            <v>3.7</v>
          </cell>
          <cell r="AF117">
            <v>1779.4</v>
          </cell>
          <cell r="AG117">
            <v>128.9</v>
          </cell>
          <cell r="AH117">
            <v>6.4</v>
          </cell>
          <cell r="AI117">
            <v>26.599999999999998</v>
          </cell>
          <cell r="AJ117">
            <v>34.900000000000006</v>
          </cell>
          <cell r="AK117">
            <v>44.099999999999994</v>
          </cell>
          <cell r="AL117">
            <v>307.10000000000002</v>
          </cell>
        </row>
        <row r="118">
          <cell r="A118">
            <v>199605</v>
          </cell>
          <cell r="B118">
            <v>391.8</v>
          </cell>
          <cell r="C118">
            <v>21.7</v>
          </cell>
          <cell r="D118">
            <v>95.6</v>
          </cell>
          <cell r="E118">
            <v>1325.4</v>
          </cell>
          <cell r="F118">
            <v>12.8</v>
          </cell>
          <cell r="G118">
            <v>60.2</v>
          </cell>
          <cell r="H118">
            <v>33</v>
          </cell>
          <cell r="I118">
            <v>534.80000000000007</v>
          </cell>
          <cell r="J118">
            <v>13.899999999999999</v>
          </cell>
          <cell r="K118">
            <v>105.2</v>
          </cell>
          <cell r="L118">
            <v>133.9</v>
          </cell>
          <cell r="M118">
            <v>66.099999999999994</v>
          </cell>
          <cell r="N118">
            <v>59.099999999999994</v>
          </cell>
          <cell r="O118">
            <v>55.3</v>
          </cell>
          <cell r="P118">
            <v>244.70000000000002</v>
          </cell>
          <cell r="Q118">
            <v>129.1</v>
          </cell>
          <cell r="R118">
            <v>30.099999999999998</v>
          </cell>
          <cell r="S118">
            <v>85.800000000000011</v>
          </cell>
          <cell r="T118">
            <v>63.900000000000006</v>
          </cell>
          <cell r="U118">
            <v>32.9</v>
          </cell>
          <cell r="V118">
            <v>76.599999999999994</v>
          </cell>
          <cell r="W118">
            <v>114.39999999999999</v>
          </cell>
          <cell r="X118">
            <v>14.5</v>
          </cell>
          <cell r="Y118">
            <v>57.900000000000006</v>
          </cell>
          <cell r="Z118">
            <v>2218.2000000000003</v>
          </cell>
          <cell r="AA118">
            <v>43.900000000000006</v>
          </cell>
          <cell r="AB118">
            <v>207.1</v>
          </cell>
          <cell r="AC118">
            <v>39.300000000000004</v>
          </cell>
          <cell r="AD118">
            <v>45.4</v>
          </cell>
          <cell r="AE118">
            <v>4.7</v>
          </cell>
          <cell r="AF118">
            <v>2240.8000000000002</v>
          </cell>
          <cell r="AG118">
            <v>165</v>
          </cell>
          <cell r="AH118">
            <v>8.1</v>
          </cell>
          <cell r="AI118">
            <v>33.4</v>
          </cell>
          <cell r="AJ118">
            <v>44.300000000000004</v>
          </cell>
          <cell r="AK118">
            <v>54.699999999999996</v>
          </cell>
          <cell r="AL118">
            <v>384.5</v>
          </cell>
        </row>
        <row r="119">
          <cell r="A119">
            <v>199606</v>
          </cell>
          <cell r="B119">
            <v>692.90000000000009</v>
          </cell>
          <cell r="C119">
            <v>31.4</v>
          </cell>
          <cell r="D119">
            <v>180.89999999999998</v>
          </cell>
          <cell r="E119">
            <v>1683.2</v>
          </cell>
          <cell r="F119">
            <v>63.400000000000006</v>
          </cell>
          <cell r="G119">
            <v>73.600000000000009</v>
          </cell>
          <cell r="H119">
            <v>38</v>
          </cell>
          <cell r="I119">
            <v>641.6</v>
          </cell>
          <cell r="J119">
            <v>16.2</v>
          </cell>
          <cell r="K119">
            <v>125.80000000000001</v>
          </cell>
          <cell r="L119">
            <v>145</v>
          </cell>
          <cell r="M119">
            <v>83.199999999999989</v>
          </cell>
          <cell r="N119">
            <v>71.399999999999991</v>
          </cell>
          <cell r="O119">
            <v>77.5</v>
          </cell>
          <cell r="P119">
            <v>302.70000000000005</v>
          </cell>
          <cell r="Q119">
            <v>159.69999999999999</v>
          </cell>
          <cell r="R119">
            <v>48.599999999999994</v>
          </cell>
          <cell r="S119">
            <v>98.4</v>
          </cell>
          <cell r="T119">
            <v>91.600000000000009</v>
          </cell>
          <cell r="U119">
            <v>38.6</v>
          </cell>
          <cell r="V119">
            <v>78.099999999999994</v>
          </cell>
          <cell r="W119">
            <v>148.19999999999999</v>
          </cell>
          <cell r="X119">
            <v>18.399999999999999</v>
          </cell>
          <cell r="Y119">
            <v>89.800000000000011</v>
          </cell>
          <cell r="Z119">
            <v>2594.8000000000002</v>
          </cell>
          <cell r="AA119">
            <v>52.600000000000009</v>
          </cell>
          <cell r="AB119">
            <v>276.89999999999998</v>
          </cell>
          <cell r="AC119">
            <v>45.6</v>
          </cell>
          <cell r="AD119">
            <v>54.9</v>
          </cell>
          <cell r="AE119">
            <v>5.6000000000000005</v>
          </cell>
          <cell r="AF119">
            <v>2671.7000000000003</v>
          </cell>
          <cell r="AG119">
            <v>201.3</v>
          </cell>
          <cell r="AH119">
            <v>9.9</v>
          </cell>
          <cell r="AI119">
            <v>40.5</v>
          </cell>
          <cell r="AJ119">
            <v>53.400000000000006</v>
          </cell>
          <cell r="AK119">
            <v>65.199999999999989</v>
          </cell>
          <cell r="AL119">
            <v>459.2</v>
          </cell>
        </row>
        <row r="120">
          <cell r="A120">
            <v>199607</v>
          </cell>
          <cell r="B120">
            <v>937.60000000000014</v>
          </cell>
          <cell r="C120">
            <v>42.4</v>
          </cell>
          <cell r="D120">
            <v>223.7</v>
          </cell>
          <cell r="E120">
            <v>1777.1000000000001</v>
          </cell>
          <cell r="F120">
            <v>107.80000000000001</v>
          </cell>
          <cell r="G120">
            <v>84.7</v>
          </cell>
          <cell r="H120">
            <v>42.6</v>
          </cell>
          <cell r="I120">
            <v>744.30000000000007</v>
          </cell>
          <cell r="J120">
            <v>18.5</v>
          </cell>
          <cell r="K120">
            <v>144.4</v>
          </cell>
          <cell r="L120">
            <v>156.30000000000001</v>
          </cell>
          <cell r="M120">
            <v>97.999999999999986</v>
          </cell>
          <cell r="N120">
            <v>88.199999999999989</v>
          </cell>
          <cell r="O120">
            <v>85.7</v>
          </cell>
          <cell r="P120">
            <v>357.70000000000005</v>
          </cell>
          <cell r="Q120">
            <v>186.79999999999998</v>
          </cell>
          <cell r="R120">
            <v>71.199999999999989</v>
          </cell>
          <cell r="S120">
            <v>108.5</v>
          </cell>
          <cell r="T120">
            <v>117.10000000000001</v>
          </cell>
          <cell r="U120">
            <v>44.6</v>
          </cell>
          <cell r="V120">
            <v>80.399999999999991</v>
          </cell>
          <cell r="W120">
            <v>171.2</v>
          </cell>
          <cell r="X120">
            <v>20.399999999999999</v>
          </cell>
          <cell r="Y120">
            <v>102.30000000000001</v>
          </cell>
          <cell r="Z120">
            <v>3102.6000000000004</v>
          </cell>
          <cell r="AA120">
            <v>58.300000000000011</v>
          </cell>
          <cell r="AB120">
            <v>347</v>
          </cell>
          <cell r="AC120">
            <v>62.5</v>
          </cell>
          <cell r="AD120">
            <v>67.099999999999994</v>
          </cell>
          <cell r="AE120">
            <v>6.1000000000000005</v>
          </cell>
          <cell r="AF120">
            <v>3039.9</v>
          </cell>
          <cell r="AG120">
            <v>238.4</v>
          </cell>
          <cell r="AH120">
            <v>11.700000000000001</v>
          </cell>
          <cell r="AI120">
            <v>47.6</v>
          </cell>
          <cell r="AJ120">
            <v>63.100000000000009</v>
          </cell>
          <cell r="AK120">
            <v>75.699999999999989</v>
          </cell>
          <cell r="AL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49.4</v>
          </cell>
          <cell r="D121">
            <v>243.5</v>
          </cell>
          <cell r="E121">
            <v>1847.7</v>
          </cell>
          <cell r="F121">
            <v>122.00000000000001</v>
          </cell>
          <cell r="G121">
            <v>94.5</v>
          </cell>
          <cell r="H121">
            <v>48.4</v>
          </cell>
          <cell r="I121">
            <v>849.30000000000007</v>
          </cell>
          <cell r="J121">
            <v>22.6</v>
          </cell>
          <cell r="K121">
            <v>163.80000000000001</v>
          </cell>
          <cell r="L121">
            <v>166.20000000000002</v>
          </cell>
          <cell r="M121">
            <v>121.6</v>
          </cell>
          <cell r="N121">
            <v>102.19999999999999</v>
          </cell>
          <cell r="O121">
            <v>87.9</v>
          </cell>
          <cell r="P121">
            <v>419.6</v>
          </cell>
          <cell r="Q121">
            <v>206.29999999999998</v>
          </cell>
          <cell r="R121">
            <v>93.199999999999989</v>
          </cell>
          <cell r="S121">
            <v>122</v>
          </cell>
          <cell r="T121">
            <v>153</v>
          </cell>
          <cell r="U121">
            <v>48.6</v>
          </cell>
          <cell r="V121">
            <v>82.399999999999991</v>
          </cell>
          <cell r="W121">
            <v>230.2</v>
          </cell>
          <cell r="X121">
            <v>21.299999999999997</v>
          </cell>
          <cell r="Y121">
            <v>105.70000000000002</v>
          </cell>
          <cell r="Z121">
            <v>3709.3</v>
          </cell>
          <cell r="AA121">
            <v>67.000000000000014</v>
          </cell>
          <cell r="AB121">
            <v>398.9</v>
          </cell>
          <cell r="AC121">
            <v>76.2</v>
          </cell>
          <cell r="AD121">
            <v>76.699999999999989</v>
          </cell>
          <cell r="AE121">
            <v>6.5000000000000009</v>
          </cell>
          <cell r="AF121">
            <v>3401.8</v>
          </cell>
          <cell r="AG121">
            <v>273.7</v>
          </cell>
          <cell r="AH121">
            <v>13.4</v>
          </cell>
          <cell r="AI121">
            <v>54.6</v>
          </cell>
          <cell r="AJ121">
            <v>72.800000000000011</v>
          </cell>
          <cell r="AK121">
            <v>86.299999999999983</v>
          </cell>
          <cell r="AL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56.6</v>
          </cell>
          <cell r="D122">
            <v>246.8</v>
          </cell>
          <cell r="E122">
            <v>1923.5</v>
          </cell>
          <cell r="F122">
            <v>128.9</v>
          </cell>
          <cell r="G122">
            <v>104.8</v>
          </cell>
          <cell r="H122">
            <v>58.599999999999994</v>
          </cell>
          <cell r="I122">
            <v>954.2</v>
          </cell>
          <cell r="J122">
            <v>25.900000000000002</v>
          </cell>
          <cell r="K122">
            <v>181.10000000000002</v>
          </cell>
          <cell r="L122">
            <v>174.8</v>
          </cell>
          <cell r="M122">
            <v>146.19999999999999</v>
          </cell>
          <cell r="N122">
            <v>117.29999999999998</v>
          </cell>
          <cell r="O122">
            <v>89.2</v>
          </cell>
          <cell r="P122">
            <v>483.1</v>
          </cell>
          <cell r="Q122">
            <v>215.7</v>
          </cell>
          <cell r="R122">
            <v>102.6</v>
          </cell>
          <cell r="S122">
            <v>131.4</v>
          </cell>
          <cell r="T122">
            <v>172.9</v>
          </cell>
          <cell r="U122">
            <v>50.6</v>
          </cell>
          <cell r="V122">
            <v>83.6</v>
          </cell>
          <cell r="W122">
            <v>251.1</v>
          </cell>
          <cell r="X122">
            <v>21.799999999999997</v>
          </cell>
          <cell r="Y122">
            <v>106.30000000000001</v>
          </cell>
          <cell r="Z122">
            <v>4301.9000000000005</v>
          </cell>
          <cell r="AA122">
            <v>85.300000000000011</v>
          </cell>
          <cell r="AB122">
            <v>445</v>
          </cell>
          <cell r="AC122">
            <v>84.8</v>
          </cell>
          <cell r="AD122">
            <v>86.1</v>
          </cell>
          <cell r="AE122">
            <v>6.9000000000000012</v>
          </cell>
          <cell r="AF122">
            <v>3767.4</v>
          </cell>
          <cell r="AG122">
            <v>307.59999999999997</v>
          </cell>
          <cell r="AH122">
            <v>15.1</v>
          </cell>
          <cell r="AI122">
            <v>61.6</v>
          </cell>
          <cell r="AJ122">
            <v>82.300000000000011</v>
          </cell>
          <cell r="AK122">
            <v>96.999999999999986</v>
          </cell>
          <cell r="AL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64.900000000000006</v>
          </cell>
          <cell r="D123">
            <v>248.10000000000002</v>
          </cell>
          <cell r="E123">
            <v>2015.4</v>
          </cell>
          <cell r="F123">
            <v>138.1</v>
          </cell>
          <cell r="G123">
            <v>116</v>
          </cell>
          <cell r="H123">
            <v>77.399999999999991</v>
          </cell>
          <cell r="I123">
            <v>1086.2</v>
          </cell>
          <cell r="J123">
            <v>28.6</v>
          </cell>
          <cell r="K123">
            <v>197.90000000000003</v>
          </cell>
          <cell r="L123">
            <v>182.9</v>
          </cell>
          <cell r="M123">
            <v>165.7</v>
          </cell>
          <cell r="N123">
            <v>131.99999999999997</v>
          </cell>
          <cell r="O123">
            <v>90.7</v>
          </cell>
          <cell r="P123">
            <v>550.20000000000005</v>
          </cell>
          <cell r="Q123">
            <v>229.79999999999998</v>
          </cell>
          <cell r="R123">
            <v>106</v>
          </cell>
          <cell r="S123">
            <v>142.70000000000002</v>
          </cell>
          <cell r="T123">
            <v>191.4</v>
          </cell>
          <cell r="U123">
            <v>54.2</v>
          </cell>
          <cell r="V123">
            <v>85</v>
          </cell>
          <cell r="W123">
            <v>265.7</v>
          </cell>
          <cell r="X123">
            <v>22.299999999999997</v>
          </cell>
          <cell r="Y123">
            <v>106.4</v>
          </cell>
          <cell r="Z123">
            <v>4926.8</v>
          </cell>
          <cell r="AA123">
            <v>99.300000000000011</v>
          </cell>
          <cell r="AB123">
            <v>489.8</v>
          </cell>
          <cell r="AC123">
            <v>93.8</v>
          </cell>
          <cell r="AD123">
            <v>100.19999999999999</v>
          </cell>
          <cell r="AE123">
            <v>7.4000000000000012</v>
          </cell>
          <cell r="AF123">
            <v>4165.3999999999996</v>
          </cell>
          <cell r="AG123">
            <v>341.49999999999994</v>
          </cell>
          <cell r="AH123">
            <v>16.8</v>
          </cell>
          <cell r="AI123">
            <v>68.599999999999994</v>
          </cell>
          <cell r="AJ123">
            <v>91.500000000000014</v>
          </cell>
          <cell r="AK123">
            <v>107.89999999999999</v>
          </cell>
          <cell r="AL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66.900000000000006</v>
          </cell>
          <cell r="D124">
            <v>249.3</v>
          </cell>
          <cell r="E124">
            <v>2152.6</v>
          </cell>
          <cell r="F124">
            <v>144.5</v>
          </cell>
          <cell r="G124">
            <v>125.7</v>
          </cell>
          <cell r="H124">
            <v>96.1</v>
          </cell>
          <cell r="I124">
            <v>1212.4000000000001</v>
          </cell>
          <cell r="J124">
            <v>35.6</v>
          </cell>
          <cell r="K124">
            <v>218.10000000000002</v>
          </cell>
          <cell r="L124">
            <v>192.9</v>
          </cell>
          <cell r="M124">
            <v>187.39999999999998</v>
          </cell>
          <cell r="N124">
            <v>149.19999999999996</v>
          </cell>
          <cell r="O124">
            <v>91.8</v>
          </cell>
          <cell r="P124">
            <v>624.30000000000007</v>
          </cell>
          <cell r="Q124">
            <v>245.6</v>
          </cell>
          <cell r="R124">
            <v>111.2</v>
          </cell>
          <cell r="S124">
            <v>152.10000000000002</v>
          </cell>
          <cell r="T124">
            <v>211.6</v>
          </cell>
          <cell r="U124">
            <v>59</v>
          </cell>
          <cell r="V124">
            <v>88.1</v>
          </cell>
          <cell r="W124">
            <v>268.2</v>
          </cell>
          <cell r="X124">
            <v>22.599999999999998</v>
          </cell>
          <cell r="Y124">
            <v>106.5</v>
          </cell>
          <cell r="Z124">
            <v>5538.1</v>
          </cell>
          <cell r="AA124">
            <v>113.00000000000001</v>
          </cell>
          <cell r="AB124">
            <v>525.6</v>
          </cell>
          <cell r="AC124">
            <v>101.39999999999999</v>
          </cell>
          <cell r="AD124">
            <v>113.89999999999999</v>
          </cell>
          <cell r="AE124">
            <v>8.3000000000000007</v>
          </cell>
          <cell r="AF124">
            <v>4545</v>
          </cell>
          <cell r="AG124">
            <v>372.79999999999995</v>
          </cell>
          <cell r="AH124">
            <v>18.600000000000001</v>
          </cell>
          <cell r="AI124">
            <v>75.699999999999989</v>
          </cell>
          <cell r="AJ124">
            <v>100.90000000000002</v>
          </cell>
          <cell r="AK124">
            <v>118.89999999999999</v>
          </cell>
          <cell r="AL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69</v>
          </cell>
          <cell r="D125">
            <v>250.8</v>
          </cell>
          <cell r="E125">
            <v>2308.9</v>
          </cell>
          <cell r="F125">
            <v>146.19999999999999</v>
          </cell>
          <cell r="G125">
            <v>136.4</v>
          </cell>
          <cell r="H125">
            <v>112.8</v>
          </cell>
          <cell r="I125">
            <v>1348</v>
          </cell>
          <cell r="J125">
            <v>41.800000000000004</v>
          </cell>
          <cell r="K125">
            <v>236.10000000000002</v>
          </cell>
          <cell r="L125">
            <v>202.70000000000002</v>
          </cell>
          <cell r="M125">
            <v>214.99999999999997</v>
          </cell>
          <cell r="N125">
            <v>163.99999999999997</v>
          </cell>
          <cell r="O125">
            <v>99.3</v>
          </cell>
          <cell r="P125">
            <v>702.90000000000009</v>
          </cell>
          <cell r="Q125">
            <v>265.39999999999998</v>
          </cell>
          <cell r="R125">
            <v>113.5</v>
          </cell>
          <cell r="S125">
            <v>172.90000000000003</v>
          </cell>
          <cell r="T125">
            <v>223.5</v>
          </cell>
          <cell r="U125">
            <v>64.400000000000006</v>
          </cell>
          <cell r="V125">
            <v>90.5</v>
          </cell>
          <cell r="W125">
            <v>268.59999999999997</v>
          </cell>
          <cell r="X125">
            <v>22.9</v>
          </cell>
          <cell r="Y125">
            <v>106.5</v>
          </cell>
          <cell r="Z125">
            <v>6119</v>
          </cell>
          <cell r="AA125">
            <v>127.60000000000001</v>
          </cell>
          <cell r="AB125">
            <v>559.70000000000005</v>
          </cell>
          <cell r="AC125">
            <v>106.3</v>
          </cell>
          <cell r="AD125">
            <v>128.1</v>
          </cell>
          <cell r="AE125">
            <v>9.4</v>
          </cell>
          <cell r="AF125">
            <v>4940.3999999999996</v>
          </cell>
          <cell r="AG125">
            <v>410.49999999999994</v>
          </cell>
          <cell r="AH125">
            <v>20.3</v>
          </cell>
          <cell r="AI125">
            <v>82.999999999999986</v>
          </cell>
          <cell r="AJ125">
            <v>110.10000000000002</v>
          </cell>
          <cell r="AK125">
            <v>130</v>
          </cell>
          <cell r="AL125">
            <v>904.9</v>
          </cell>
        </row>
        <row r="126">
          <cell r="A126">
            <v>199701</v>
          </cell>
          <cell r="B126">
            <v>124.8</v>
          </cell>
          <cell r="C126">
            <v>2.2999999999999998</v>
          </cell>
          <cell r="D126">
            <v>1.4</v>
          </cell>
          <cell r="E126">
            <v>84</v>
          </cell>
          <cell r="F126">
            <v>0.1</v>
          </cell>
          <cell r="G126">
            <v>12.5</v>
          </cell>
          <cell r="H126">
            <v>13.9</v>
          </cell>
          <cell r="I126">
            <v>115.9</v>
          </cell>
          <cell r="J126">
            <v>4.5</v>
          </cell>
          <cell r="K126">
            <v>34.4</v>
          </cell>
          <cell r="L126">
            <v>21.3</v>
          </cell>
          <cell r="M126">
            <v>30.2</v>
          </cell>
          <cell r="N126">
            <v>17.3</v>
          </cell>
          <cell r="O126">
            <v>0.4</v>
          </cell>
          <cell r="P126">
            <v>63</v>
          </cell>
          <cell r="Q126">
            <v>22.5</v>
          </cell>
          <cell r="R126">
            <v>1.1000000000000001</v>
          </cell>
          <cell r="S126">
            <v>11.7</v>
          </cell>
          <cell r="T126">
            <v>8.8000000000000007</v>
          </cell>
          <cell r="U126">
            <v>7.4</v>
          </cell>
          <cell r="V126">
            <v>10.1</v>
          </cell>
          <cell r="W126">
            <v>0.8</v>
          </cell>
          <cell r="X126">
            <v>0.6</v>
          </cell>
          <cell r="Y126">
            <v>0</v>
          </cell>
          <cell r="Z126">
            <v>565.1</v>
          </cell>
          <cell r="AA126">
            <v>9.6999999999999993</v>
          </cell>
          <cell r="AB126">
            <v>71.099999999999994</v>
          </cell>
          <cell r="AC126">
            <v>20.100000000000001</v>
          </cell>
          <cell r="AD126">
            <v>11.8</v>
          </cell>
          <cell r="AE126">
            <v>1.2</v>
          </cell>
          <cell r="AF126">
            <v>435.8</v>
          </cell>
          <cell r="AG126">
            <v>36.299999999999997</v>
          </cell>
          <cell r="AH126">
            <v>1.7</v>
          </cell>
          <cell r="AI126">
            <v>6.7</v>
          </cell>
          <cell r="AJ126">
            <v>9.1999999999999993</v>
          </cell>
          <cell r="AK126">
            <v>11.2</v>
          </cell>
          <cell r="AL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4.5</v>
          </cell>
          <cell r="E127">
            <v>219.4</v>
          </cell>
          <cell r="F127">
            <v>0.6</v>
          </cell>
          <cell r="G127">
            <v>25.7</v>
          </cell>
          <cell r="H127">
            <v>23.9</v>
          </cell>
          <cell r="I127">
            <v>213.7</v>
          </cell>
          <cell r="J127">
            <v>7</v>
          </cell>
          <cell r="K127">
            <v>62.8</v>
          </cell>
          <cell r="L127">
            <v>42.400000000000006</v>
          </cell>
          <cell r="M127">
            <v>55.5</v>
          </cell>
          <cell r="N127">
            <v>32.700000000000003</v>
          </cell>
          <cell r="O127">
            <v>1.4</v>
          </cell>
          <cell r="P127">
            <v>116.6</v>
          </cell>
          <cell r="Q127">
            <v>46.1</v>
          </cell>
          <cell r="R127">
            <v>2.1</v>
          </cell>
          <cell r="S127">
            <v>27.1</v>
          </cell>
          <cell r="T127">
            <v>17</v>
          </cell>
          <cell r="U127">
            <v>14.100000000000001</v>
          </cell>
          <cell r="V127">
            <v>43.800000000000004</v>
          </cell>
          <cell r="W127">
            <v>17</v>
          </cell>
          <cell r="X127">
            <v>6.1</v>
          </cell>
          <cell r="Y127">
            <v>0.8</v>
          </cell>
          <cell r="Z127">
            <v>1111.0999999999999</v>
          </cell>
          <cell r="AA127">
            <v>17</v>
          </cell>
          <cell r="AB127">
            <v>146.5</v>
          </cell>
          <cell r="AC127">
            <v>54.800000000000004</v>
          </cell>
          <cell r="AD127">
            <v>22.1</v>
          </cell>
          <cell r="AE127">
            <v>2.2000000000000002</v>
          </cell>
          <cell r="AF127">
            <v>895.1</v>
          </cell>
          <cell r="AG127">
            <v>72.199999999999989</v>
          </cell>
          <cell r="AH127">
            <v>3.4</v>
          </cell>
          <cell r="AI127">
            <v>13.7</v>
          </cell>
          <cell r="AJ127">
            <v>17.5</v>
          </cell>
          <cell r="AK127">
            <v>22.5</v>
          </cell>
          <cell r="AL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7.1</v>
          </cell>
          <cell r="D128">
            <v>10.7</v>
          </cell>
          <cell r="E128">
            <v>421.1</v>
          </cell>
          <cell r="F128">
            <v>0.8</v>
          </cell>
          <cell r="G128">
            <v>40.200000000000003</v>
          </cell>
          <cell r="H128">
            <v>30.599999999999998</v>
          </cell>
          <cell r="I128">
            <v>319.2</v>
          </cell>
          <cell r="J128">
            <v>10.199999999999999</v>
          </cell>
          <cell r="K128">
            <v>88.699999999999989</v>
          </cell>
          <cell r="L128">
            <v>76.900000000000006</v>
          </cell>
          <cell r="M128">
            <v>74.900000000000006</v>
          </cell>
          <cell r="N128">
            <v>49.800000000000004</v>
          </cell>
          <cell r="O128">
            <v>8.1</v>
          </cell>
          <cell r="P128">
            <v>166.1</v>
          </cell>
          <cell r="Q128">
            <v>74.7</v>
          </cell>
          <cell r="R128">
            <v>5.7</v>
          </cell>
          <cell r="S128">
            <v>56.6</v>
          </cell>
          <cell r="T128">
            <v>27.5</v>
          </cell>
          <cell r="U128">
            <v>20.700000000000003</v>
          </cell>
          <cell r="V128">
            <v>68.600000000000009</v>
          </cell>
          <cell r="W128">
            <v>33.200000000000003</v>
          </cell>
          <cell r="X128">
            <v>7.8</v>
          </cell>
          <cell r="Y128">
            <v>4.5999999999999996</v>
          </cell>
          <cell r="Z128">
            <v>1645.3</v>
          </cell>
          <cell r="AA128">
            <v>29.5</v>
          </cell>
          <cell r="AB128">
            <v>199.3</v>
          </cell>
          <cell r="AC128">
            <v>76.600000000000009</v>
          </cell>
          <cell r="AD128">
            <v>31.1</v>
          </cell>
          <cell r="AE128">
            <v>3.5</v>
          </cell>
          <cell r="AF128">
            <v>1333.3</v>
          </cell>
          <cell r="AG128">
            <v>106.6</v>
          </cell>
          <cell r="AH128">
            <v>5.0999999999999996</v>
          </cell>
          <cell r="AI128">
            <v>20.5</v>
          </cell>
          <cell r="AJ128">
            <v>26.2</v>
          </cell>
          <cell r="AK128">
            <v>33.299999999999997</v>
          </cell>
          <cell r="AL128">
            <v>244.9</v>
          </cell>
        </row>
        <row r="129">
          <cell r="A129">
            <v>199704</v>
          </cell>
          <cell r="B129">
            <v>479</v>
          </cell>
          <cell r="C129">
            <v>9.8999999999999986</v>
          </cell>
          <cell r="D129">
            <v>30.2</v>
          </cell>
          <cell r="E129">
            <v>863.3</v>
          </cell>
          <cell r="F129">
            <v>1.9000000000000001</v>
          </cell>
          <cell r="G129">
            <v>54.300000000000004</v>
          </cell>
          <cell r="H129">
            <v>35.599999999999994</v>
          </cell>
          <cell r="I129">
            <v>426.4</v>
          </cell>
          <cell r="J129">
            <v>13.5</v>
          </cell>
          <cell r="K129">
            <v>112.99999999999999</v>
          </cell>
          <cell r="L129">
            <v>132.30000000000001</v>
          </cell>
          <cell r="M129">
            <v>92.100000000000009</v>
          </cell>
          <cell r="N129">
            <v>82</v>
          </cell>
          <cell r="O129">
            <v>25.799999999999997</v>
          </cell>
          <cell r="P129">
            <v>213.3</v>
          </cell>
          <cell r="Q129">
            <v>105.9</v>
          </cell>
          <cell r="R129">
            <v>17.399999999999999</v>
          </cell>
          <cell r="S129">
            <v>72.3</v>
          </cell>
          <cell r="T129">
            <v>43.7</v>
          </cell>
          <cell r="U129">
            <v>28.300000000000004</v>
          </cell>
          <cell r="V129">
            <v>78.400000000000006</v>
          </cell>
          <cell r="W129">
            <v>52.900000000000006</v>
          </cell>
          <cell r="X129">
            <v>9.6</v>
          </cell>
          <cell r="Y129">
            <v>24.4</v>
          </cell>
          <cell r="Z129">
            <v>2133.9</v>
          </cell>
          <cell r="AA129">
            <v>44</v>
          </cell>
          <cell r="AB129">
            <v>245.5</v>
          </cell>
          <cell r="AC129">
            <v>85.600000000000009</v>
          </cell>
          <cell r="AD129">
            <v>41.7</v>
          </cell>
          <cell r="AE129">
            <v>4.7</v>
          </cell>
          <cell r="AF129">
            <v>1819.6999999999998</v>
          </cell>
          <cell r="AG129">
            <v>139.6</v>
          </cell>
          <cell r="AH129">
            <v>6.8</v>
          </cell>
          <cell r="AI129">
            <v>27.6</v>
          </cell>
          <cell r="AJ129">
            <v>35.4</v>
          </cell>
          <cell r="AK129">
            <v>45.3</v>
          </cell>
          <cell r="AL129">
            <v>327.7</v>
          </cell>
        </row>
        <row r="130">
          <cell r="A130">
            <v>199705</v>
          </cell>
          <cell r="B130">
            <v>743.4</v>
          </cell>
          <cell r="C130">
            <v>16.299999999999997</v>
          </cell>
          <cell r="D130">
            <v>92.8</v>
          </cell>
          <cell r="E130">
            <v>1441.3</v>
          </cell>
          <cell r="F130">
            <v>9.1999999999999993</v>
          </cell>
          <cell r="G130">
            <v>68.400000000000006</v>
          </cell>
          <cell r="H130">
            <v>40.899999999999991</v>
          </cell>
          <cell r="I130">
            <v>536.69999999999993</v>
          </cell>
          <cell r="J130">
            <v>17.2</v>
          </cell>
          <cell r="K130">
            <v>135.69999999999999</v>
          </cell>
          <cell r="L130">
            <v>180.5</v>
          </cell>
          <cell r="M130">
            <v>112.30000000000001</v>
          </cell>
          <cell r="N130">
            <v>105.8</v>
          </cell>
          <cell r="O130">
            <v>58.099999999999994</v>
          </cell>
          <cell r="P130">
            <v>266.7</v>
          </cell>
          <cell r="Q130">
            <v>134.4</v>
          </cell>
          <cell r="R130">
            <v>32.200000000000003</v>
          </cell>
          <cell r="S130">
            <v>86.2</v>
          </cell>
          <cell r="T130">
            <v>68.900000000000006</v>
          </cell>
          <cell r="U130">
            <v>37.700000000000003</v>
          </cell>
          <cell r="V130">
            <v>84.800000000000011</v>
          </cell>
          <cell r="W130">
            <v>81.300000000000011</v>
          </cell>
          <cell r="X130">
            <v>12.899999999999999</v>
          </cell>
          <cell r="Y130">
            <v>59.1</v>
          </cell>
          <cell r="Z130">
            <v>2676.3</v>
          </cell>
          <cell r="AA130">
            <v>56.6</v>
          </cell>
          <cell r="AB130">
            <v>292.8</v>
          </cell>
          <cell r="AC130">
            <v>106.70000000000002</v>
          </cell>
          <cell r="AD130">
            <v>53.7</v>
          </cell>
          <cell r="AE130">
            <v>5.7</v>
          </cell>
          <cell r="AF130">
            <v>2299.6999999999998</v>
          </cell>
          <cell r="AG130">
            <v>173.6</v>
          </cell>
          <cell r="AH130">
            <v>8.5</v>
          </cell>
          <cell r="AI130">
            <v>34.800000000000004</v>
          </cell>
          <cell r="AJ130">
            <v>45.5</v>
          </cell>
          <cell r="AK130">
            <v>58.099999999999994</v>
          </cell>
          <cell r="AL130">
            <v>408.9</v>
          </cell>
        </row>
        <row r="131">
          <cell r="A131">
            <v>199706</v>
          </cell>
          <cell r="B131">
            <v>1013</v>
          </cell>
          <cell r="C131">
            <v>26.799999999999997</v>
          </cell>
          <cell r="D131">
            <v>169.6</v>
          </cell>
          <cell r="E131">
            <v>1768.3</v>
          </cell>
          <cell r="F131">
            <v>48.400000000000006</v>
          </cell>
          <cell r="G131">
            <v>82.5</v>
          </cell>
          <cell r="H131">
            <v>46.29999999999999</v>
          </cell>
          <cell r="I131">
            <v>646.49999999999989</v>
          </cell>
          <cell r="J131">
            <v>21</v>
          </cell>
          <cell r="K131">
            <v>157</v>
          </cell>
          <cell r="L131">
            <v>190.5</v>
          </cell>
          <cell r="M131">
            <v>135.20000000000002</v>
          </cell>
          <cell r="N131">
            <v>127.6</v>
          </cell>
          <cell r="O131">
            <v>85</v>
          </cell>
          <cell r="P131">
            <v>327.09999999999997</v>
          </cell>
          <cell r="Q131">
            <v>167.10000000000002</v>
          </cell>
          <cell r="R131">
            <v>50.5</v>
          </cell>
          <cell r="S131">
            <v>99.5</v>
          </cell>
          <cell r="T131">
            <v>111.80000000000001</v>
          </cell>
          <cell r="U131">
            <v>46.800000000000004</v>
          </cell>
          <cell r="V131">
            <v>89.000000000000014</v>
          </cell>
          <cell r="W131">
            <v>101.00000000000001</v>
          </cell>
          <cell r="X131">
            <v>15.999999999999998</v>
          </cell>
          <cell r="Y131">
            <v>93.800000000000011</v>
          </cell>
          <cell r="Z131">
            <v>3278.9</v>
          </cell>
          <cell r="AA131">
            <v>69.3</v>
          </cell>
          <cell r="AB131">
            <v>350.90000000000003</v>
          </cell>
          <cell r="AC131">
            <v>131.80000000000001</v>
          </cell>
          <cell r="AD131">
            <v>64.400000000000006</v>
          </cell>
          <cell r="AE131">
            <v>6.6000000000000005</v>
          </cell>
          <cell r="AF131">
            <v>2711.2999999999997</v>
          </cell>
          <cell r="AG131">
            <v>208</v>
          </cell>
          <cell r="AH131">
            <v>10.3</v>
          </cell>
          <cell r="AI131">
            <v>42.300000000000004</v>
          </cell>
          <cell r="AJ131">
            <v>56</v>
          </cell>
          <cell r="AK131">
            <v>71</v>
          </cell>
          <cell r="AL131">
            <v>487</v>
          </cell>
        </row>
        <row r="132">
          <cell r="A132">
            <v>199707</v>
          </cell>
          <cell r="B132">
            <v>1144.4000000000001</v>
          </cell>
          <cell r="C132">
            <v>37.4</v>
          </cell>
          <cell r="D132">
            <v>207.5</v>
          </cell>
          <cell r="E132">
            <v>1889.8</v>
          </cell>
          <cell r="F132">
            <v>88.600000000000009</v>
          </cell>
          <cell r="G132">
            <v>92.9</v>
          </cell>
          <cell r="H132">
            <v>51.999999999999993</v>
          </cell>
          <cell r="I132">
            <v>737.29999999999984</v>
          </cell>
          <cell r="J132">
            <v>23.8</v>
          </cell>
          <cell r="K132">
            <v>180</v>
          </cell>
          <cell r="L132">
            <v>204.6</v>
          </cell>
          <cell r="M132">
            <v>162.30000000000001</v>
          </cell>
          <cell r="N132">
            <v>151.69999999999999</v>
          </cell>
          <cell r="O132">
            <v>91.1</v>
          </cell>
          <cell r="P132">
            <v>395.5</v>
          </cell>
          <cell r="Q132">
            <v>198.40000000000003</v>
          </cell>
          <cell r="R132">
            <v>66.5</v>
          </cell>
          <cell r="S132">
            <v>114.3</v>
          </cell>
          <cell r="T132">
            <v>144.60000000000002</v>
          </cell>
          <cell r="U132">
            <v>55</v>
          </cell>
          <cell r="V132">
            <v>93.90000000000002</v>
          </cell>
          <cell r="W132">
            <v>123.80000000000001</v>
          </cell>
          <cell r="X132">
            <v>17.5</v>
          </cell>
          <cell r="Y132">
            <v>105.9</v>
          </cell>
          <cell r="Z132">
            <v>3868.2</v>
          </cell>
          <cell r="AA132">
            <v>80.7</v>
          </cell>
          <cell r="AB132">
            <v>407.6</v>
          </cell>
          <cell r="AC132">
            <v>158.10000000000002</v>
          </cell>
          <cell r="AD132">
            <v>76.5</v>
          </cell>
          <cell r="AE132">
            <v>7.2</v>
          </cell>
          <cell r="AF132">
            <v>3073.2</v>
          </cell>
          <cell r="AG132">
            <v>245.8</v>
          </cell>
          <cell r="AH132">
            <v>12.200000000000001</v>
          </cell>
          <cell r="AI132">
            <v>49.6</v>
          </cell>
          <cell r="AJ132">
            <v>66.7</v>
          </cell>
          <cell r="AK132">
            <v>83.8</v>
          </cell>
          <cell r="AL132">
            <v>563.6</v>
          </cell>
        </row>
        <row r="133">
          <cell r="A133">
            <v>199708</v>
          </cell>
          <cell r="B133">
            <v>1212.7</v>
          </cell>
          <cell r="C133">
            <v>46.599999999999994</v>
          </cell>
          <cell r="D133">
            <v>217.3</v>
          </cell>
          <cell r="E133">
            <v>1962.3999999999999</v>
          </cell>
          <cell r="F133">
            <v>107.5</v>
          </cell>
          <cell r="G133">
            <v>103.10000000000001</v>
          </cell>
          <cell r="H133">
            <v>58.29999999999999</v>
          </cell>
          <cell r="I133">
            <v>837.19999999999982</v>
          </cell>
          <cell r="J133">
            <v>26.5</v>
          </cell>
          <cell r="K133">
            <v>201.8</v>
          </cell>
          <cell r="L133">
            <v>211.79999999999998</v>
          </cell>
          <cell r="M133">
            <v>180.4</v>
          </cell>
          <cell r="N133">
            <v>173.2</v>
          </cell>
          <cell r="O133">
            <v>92.699999999999989</v>
          </cell>
          <cell r="P133">
            <v>454.8</v>
          </cell>
          <cell r="Q133">
            <v>230.00000000000003</v>
          </cell>
          <cell r="R133">
            <v>79.3</v>
          </cell>
          <cell r="S133">
            <v>125.1</v>
          </cell>
          <cell r="T133">
            <v>174.00000000000003</v>
          </cell>
          <cell r="U133">
            <v>57.3</v>
          </cell>
          <cell r="V133">
            <v>98.40000000000002</v>
          </cell>
          <cell r="W133">
            <v>138.30000000000001</v>
          </cell>
          <cell r="X133">
            <v>18.100000000000001</v>
          </cell>
          <cell r="Y133">
            <v>111.60000000000001</v>
          </cell>
          <cell r="Z133">
            <v>4483.3</v>
          </cell>
          <cell r="AA133">
            <v>92.7</v>
          </cell>
          <cell r="AB133">
            <v>444.6</v>
          </cell>
          <cell r="AC133">
            <v>177.3</v>
          </cell>
          <cell r="AD133">
            <v>89.6</v>
          </cell>
          <cell r="AE133">
            <v>7.7</v>
          </cell>
          <cell r="AF133">
            <v>3479.1</v>
          </cell>
          <cell r="AG133">
            <v>283.3</v>
          </cell>
          <cell r="AH133">
            <v>14.100000000000001</v>
          </cell>
          <cell r="AI133">
            <v>56.800000000000004</v>
          </cell>
          <cell r="AJ133">
            <v>77.400000000000006</v>
          </cell>
          <cell r="AK133">
            <v>96.6</v>
          </cell>
          <cell r="AL133">
            <v>638.9</v>
          </cell>
        </row>
        <row r="134">
          <cell r="A134">
            <v>199709</v>
          </cell>
          <cell r="B134">
            <v>1245.4000000000001</v>
          </cell>
          <cell r="C134">
            <v>53.699999999999996</v>
          </cell>
          <cell r="D134">
            <v>219.20000000000002</v>
          </cell>
          <cell r="E134">
            <v>2042.3</v>
          </cell>
          <cell r="F134">
            <v>114.1</v>
          </cell>
          <cell r="G134">
            <v>112.2</v>
          </cell>
          <cell r="H134">
            <v>69.699999999999989</v>
          </cell>
          <cell r="I134">
            <v>940.49999999999977</v>
          </cell>
          <cell r="J134">
            <v>31</v>
          </cell>
          <cell r="K134">
            <v>223.20000000000002</v>
          </cell>
          <cell r="L134">
            <v>217.49999999999997</v>
          </cell>
          <cell r="M134">
            <v>194.1</v>
          </cell>
          <cell r="N134">
            <v>197.5</v>
          </cell>
          <cell r="O134">
            <v>93.499999999999986</v>
          </cell>
          <cell r="P134">
            <v>524</v>
          </cell>
          <cell r="Q134">
            <v>258.10000000000002</v>
          </cell>
          <cell r="R134">
            <v>93</v>
          </cell>
          <cell r="S134">
            <v>141.9</v>
          </cell>
          <cell r="T134">
            <v>185.90000000000003</v>
          </cell>
          <cell r="U134">
            <v>60.099999999999994</v>
          </cell>
          <cell r="V134">
            <v>101.90000000000002</v>
          </cell>
          <cell r="W134">
            <v>140.80000000000001</v>
          </cell>
          <cell r="X134">
            <v>18.5</v>
          </cell>
          <cell r="Y134">
            <v>112.4</v>
          </cell>
          <cell r="Z134">
            <v>5131.8</v>
          </cell>
          <cell r="AA134">
            <v>106.2</v>
          </cell>
          <cell r="AB134">
            <v>493.40000000000003</v>
          </cell>
          <cell r="AC134">
            <v>188.3</v>
          </cell>
          <cell r="AD134">
            <v>100.5</v>
          </cell>
          <cell r="AE134">
            <v>8.1</v>
          </cell>
          <cell r="AF134">
            <v>3853.5</v>
          </cell>
          <cell r="AG134">
            <v>322</v>
          </cell>
          <cell r="AH134">
            <v>16</v>
          </cell>
          <cell r="AI134">
            <v>64.2</v>
          </cell>
          <cell r="AJ134">
            <v>87.800000000000011</v>
          </cell>
          <cell r="AK134">
            <v>109.5</v>
          </cell>
          <cell r="AL134">
            <v>715.5</v>
          </cell>
        </row>
        <row r="135">
          <cell r="A135">
            <v>199710</v>
          </cell>
          <cell r="B135">
            <v>1316.8000000000002</v>
          </cell>
          <cell r="C135">
            <v>57.8</v>
          </cell>
          <cell r="D135">
            <v>220.3</v>
          </cell>
          <cell r="E135">
            <v>2131.1999999999998</v>
          </cell>
          <cell r="F135">
            <v>120.39999999999999</v>
          </cell>
          <cell r="G135">
            <v>122.8</v>
          </cell>
          <cell r="H135">
            <v>90.699999999999989</v>
          </cell>
          <cell r="I135">
            <v>1073.9999999999998</v>
          </cell>
          <cell r="J135">
            <v>34</v>
          </cell>
          <cell r="K135">
            <v>242.8</v>
          </cell>
          <cell r="L135">
            <v>224.19999999999996</v>
          </cell>
          <cell r="M135">
            <v>208.1</v>
          </cell>
          <cell r="N135">
            <v>219.5</v>
          </cell>
          <cell r="O135">
            <v>94.09999999999998</v>
          </cell>
          <cell r="P135">
            <v>595.20000000000005</v>
          </cell>
          <cell r="Q135">
            <v>279.40000000000003</v>
          </cell>
          <cell r="R135">
            <v>95.3</v>
          </cell>
          <cell r="S135">
            <v>151.70000000000002</v>
          </cell>
          <cell r="T135">
            <v>196.70000000000005</v>
          </cell>
          <cell r="U135">
            <v>63.499999999999993</v>
          </cell>
          <cell r="V135">
            <v>103.70000000000002</v>
          </cell>
          <cell r="W135">
            <v>141.60000000000002</v>
          </cell>
          <cell r="X135">
            <v>18.899999999999999</v>
          </cell>
          <cell r="Y135">
            <v>112.80000000000001</v>
          </cell>
          <cell r="Z135">
            <v>5766.7</v>
          </cell>
          <cell r="AA135">
            <v>115.2</v>
          </cell>
          <cell r="AB135">
            <v>538.90000000000009</v>
          </cell>
          <cell r="AC135">
            <v>212.70000000000002</v>
          </cell>
          <cell r="AD135">
            <v>116.3</v>
          </cell>
          <cell r="AE135">
            <v>8.6</v>
          </cell>
          <cell r="AF135">
            <v>4212.6000000000004</v>
          </cell>
          <cell r="AG135">
            <v>361.6</v>
          </cell>
          <cell r="AH135">
            <v>17.899999999999999</v>
          </cell>
          <cell r="AI135">
            <v>71.5</v>
          </cell>
          <cell r="AJ135">
            <v>98.500000000000014</v>
          </cell>
          <cell r="AK135">
            <v>122.7</v>
          </cell>
          <cell r="AL135">
            <v>792.5</v>
          </cell>
        </row>
        <row r="136">
          <cell r="A136">
            <v>199711</v>
          </cell>
          <cell r="B136">
            <v>1362.4</v>
          </cell>
          <cell r="C136">
            <v>60.099999999999994</v>
          </cell>
          <cell r="D136">
            <v>221</v>
          </cell>
          <cell r="E136">
            <v>2243.5</v>
          </cell>
          <cell r="F136">
            <v>123.19999999999999</v>
          </cell>
          <cell r="G136">
            <v>134.69999999999999</v>
          </cell>
          <cell r="H136">
            <v>109.6</v>
          </cell>
          <cell r="I136">
            <v>1203.4999999999998</v>
          </cell>
          <cell r="J136">
            <v>36.9</v>
          </cell>
          <cell r="K136">
            <v>263.7</v>
          </cell>
          <cell r="L136">
            <v>229.69999999999996</v>
          </cell>
          <cell r="M136">
            <v>217.2</v>
          </cell>
          <cell r="N136">
            <v>238.5</v>
          </cell>
          <cell r="O136">
            <v>94.999999999999986</v>
          </cell>
          <cell r="P136">
            <v>675</v>
          </cell>
          <cell r="Q136">
            <v>300.20000000000005</v>
          </cell>
          <cell r="R136">
            <v>97.1</v>
          </cell>
          <cell r="S136">
            <v>160.9</v>
          </cell>
          <cell r="T136">
            <v>207.00000000000006</v>
          </cell>
          <cell r="U136">
            <v>67.899999999999991</v>
          </cell>
          <cell r="V136">
            <v>107.50000000000001</v>
          </cell>
          <cell r="W136">
            <v>142.80000000000001</v>
          </cell>
          <cell r="X136">
            <v>19.099999999999998</v>
          </cell>
          <cell r="Y136">
            <v>112.9</v>
          </cell>
          <cell r="Z136">
            <v>6356</v>
          </cell>
          <cell r="AA136">
            <v>126.9</v>
          </cell>
          <cell r="AB136">
            <v>576.60000000000014</v>
          </cell>
          <cell r="AC136">
            <v>233.9</v>
          </cell>
          <cell r="AD136">
            <v>129.5</v>
          </cell>
          <cell r="AE136">
            <v>9.2999999999999989</v>
          </cell>
          <cell r="AF136">
            <v>4576.8</v>
          </cell>
          <cell r="AG136">
            <v>400.90000000000003</v>
          </cell>
          <cell r="AH136">
            <v>19.7</v>
          </cell>
          <cell r="AI136">
            <v>78.900000000000006</v>
          </cell>
          <cell r="AJ136">
            <v>108.40000000000002</v>
          </cell>
          <cell r="AK136">
            <v>136</v>
          </cell>
          <cell r="AL136">
            <v>870.2</v>
          </cell>
        </row>
        <row r="137">
          <cell r="A137">
            <v>199712</v>
          </cell>
          <cell r="B137">
            <v>1459.8000000000002</v>
          </cell>
          <cell r="C137">
            <v>61.199999999999996</v>
          </cell>
          <cell r="D137">
            <v>221.6</v>
          </cell>
          <cell r="E137">
            <v>2398.1</v>
          </cell>
          <cell r="F137">
            <v>123.69999999999999</v>
          </cell>
          <cell r="G137">
            <v>146.6</v>
          </cell>
          <cell r="H137">
            <v>125.5</v>
          </cell>
          <cell r="I137">
            <v>1342.4999999999998</v>
          </cell>
          <cell r="J137">
            <v>41.5</v>
          </cell>
          <cell r="K137">
            <v>287.7</v>
          </cell>
          <cell r="L137">
            <v>234.69999999999996</v>
          </cell>
          <cell r="M137">
            <v>225.89999999999998</v>
          </cell>
          <cell r="N137">
            <v>256.3</v>
          </cell>
          <cell r="O137">
            <v>98.499999999999986</v>
          </cell>
          <cell r="P137">
            <v>752.3</v>
          </cell>
          <cell r="Q137">
            <v>325.70000000000005</v>
          </cell>
          <cell r="R137">
            <v>98.6</v>
          </cell>
          <cell r="S137">
            <v>168.6</v>
          </cell>
          <cell r="T137">
            <v>217.00000000000006</v>
          </cell>
          <cell r="U137">
            <v>72.8</v>
          </cell>
          <cell r="V137">
            <v>114.40000000000002</v>
          </cell>
          <cell r="W137">
            <v>145.80000000000001</v>
          </cell>
          <cell r="X137">
            <v>19.499999999999996</v>
          </cell>
          <cell r="Y137">
            <v>112.9</v>
          </cell>
          <cell r="Z137">
            <v>6930.3</v>
          </cell>
          <cell r="AA137">
            <v>144.70000000000002</v>
          </cell>
          <cell r="AB137">
            <v>605.80000000000018</v>
          </cell>
          <cell r="AC137">
            <v>249.9</v>
          </cell>
          <cell r="AD137">
            <v>143.80000000000001</v>
          </cell>
          <cell r="AE137">
            <v>10.399999999999999</v>
          </cell>
          <cell r="AF137">
            <v>4977.1000000000004</v>
          </cell>
          <cell r="AG137">
            <v>443.90000000000003</v>
          </cell>
          <cell r="AH137">
            <v>21.5</v>
          </cell>
          <cell r="AI137">
            <v>86.600000000000009</v>
          </cell>
          <cell r="AJ137">
            <v>118.20000000000002</v>
          </cell>
          <cell r="AK137">
            <v>149.4</v>
          </cell>
          <cell r="AL137">
            <v>948</v>
          </cell>
        </row>
        <row r="138">
          <cell r="A138">
            <v>199801</v>
          </cell>
          <cell r="B138">
            <v>90.8</v>
          </cell>
          <cell r="C138">
            <v>2.6</v>
          </cell>
          <cell r="D138">
            <v>0.7</v>
          </cell>
          <cell r="E138">
            <v>121.2</v>
          </cell>
          <cell r="F138">
            <v>0.1</v>
          </cell>
          <cell r="G138">
            <v>12.9</v>
          </cell>
          <cell r="H138">
            <v>13.1</v>
          </cell>
          <cell r="I138">
            <v>95.7</v>
          </cell>
          <cell r="J138">
            <v>2</v>
          </cell>
          <cell r="K138">
            <v>30</v>
          </cell>
          <cell r="L138">
            <v>21.6</v>
          </cell>
          <cell r="M138">
            <v>11.2</v>
          </cell>
          <cell r="N138">
            <v>12.8</v>
          </cell>
          <cell r="O138">
            <v>4.9000000000000004</v>
          </cell>
          <cell r="P138">
            <v>67.3</v>
          </cell>
          <cell r="Q138">
            <v>27.9</v>
          </cell>
          <cell r="R138">
            <v>1.3</v>
          </cell>
          <cell r="S138">
            <v>13</v>
          </cell>
          <cell r="T138">
            <v>9.5</v>
          </cell>
          <cell r="U138">
            <v>6.6</v>
          </cell>
          <cell r="V138">
            <v>12.8</v>
          </cell>
          <cell r="W138">
            <v>15.2</v>
          </cell>
          <cell r="X138">
            <v>1.3</v>
          </cell>
          <cell r="Y138">
            <v>0.1</v>
          </cell>
          <cell r="Z138">
            <v>499.4</v>
          </cell>
          <cell r="AA138">
            <v>7.5</v>
          </cell>
          <cell r="AB138">
            <v>72.900000000000006</v>
          </cell>
          <cell r="AC138">
            <v>9.8000000000000007</v>
          </cell>
          <cell r="AD138">
            <v>13.7</v>
          </cell>
          <cell r="AE138">
            <v>0.9</v>
          </cell>
          <cell r="AF138">
            <v>435</v>
          </cell>
          <cell r="AG138">
            <v>38.200000000000003</v>
          </cell>
          <cell r="AH138">
            <v>1.9</v>
          </cell>
          <cell r="AI138">
            <v>6.9</v>
          </cell>
          <cell r="AJ138">
            <v>9.6</v>
          </cell>
          <cell r="AK138">
            <v>12.8</v>
          </cell>
          <cell r="AL138">
            <v>84.1</v>
          </cell>
        </row>
        <row r="139">
          <cell r="A139">
            <v>199802</v>
          </cell>
          <cell r="B139">
            <v>157.1</v>
          </cell>
          <cell r="C139">
            <v>4.7</v>
          </cell>
          <cell r="D139">
            <v>3.8</v>
          </cell>
          <cell r="E139">
            <v>321.2</v>
          </cell>
          <cell r="F139">
            <v>0.30000000000000004</v>
          </cell>
          <cell r="G139">
            <v>27.8</v>
          </cell>
          <cell r="H139">
            <v>20.9</v>
          </cell>
          <cell r="I139">
            <v>207.10000000000002</v>
          </cell>
          <cell r="J139">
            <v>4.5999999999999996</v>
          </cell>
          <cell r="K139">
            <v>59.7</v>
          </cell>
          <cell r="L139">
            <v>57.1</v>
          </cell>
          <cell r="M139">
            <v>21.9</v>
          </cell>
          <cell r="N139">
            <v>27.8</v>
          </cell>
          <cell r="O139">
            <v>7.7</v>
          </cell>
          <cell r="P139">
            <v>140.89999999999998</v>
          </cell>
          <cell r="Q139">
            <v>58.3</v>
          </cell>
          <cell r="R139">
            <v>4.7</v>
          </cell>
          <cell r="S139">
            <v>26.7</v>
          </cell>
          <cell r="T139">
            <v>19.7</v>
          </cell>
          <cell r="U139">
            <v>11.399999999999999</v>
          </cell>
          <cell r="V139">
            <v>31.2</v>
          </cell>
          <cell r="W139">
            <v>34.5</v>
          </cell>
          <cell r="X139">
            <v>6.1</v>
          </cell>
          <cell r="Y139">
            <v>1.8</v>
          </cell>
          <cell r="Z139">
            <v>809.8</v>
          </cell>
          <cell r="AA139">
            <v>15.5</v>
          </cell>
          <cell r="AB139">
            <v>136.5</v>
          </cell>
          <cell r="AC139">
            <v>15.4</v>
          </cell>
          <cell r="AD139">
            <v>26</v>
          </cell>
          <cell r="AE139">
            <v>1.8</v>
          </cell>
          <cell r="AF139">
            <v>873.8</v>
          </cell>
          <cell r="AG139">
            <v>74.599999999999994</v>
          </cell>
          <cell r="AH139">
            <v>3.7</v>
          </cell>
          <cell r="AI139">
            <v>13.9</v>
          </cell>
          <cell r="AJ139">
            <v>18.899999999999999</v>
          </cell>
          <cell r="AK139">
            <v>25.6</v>
          </cell>
          <cell r="AL139">
            <v>168.1</v>
          </cell>
        </row>
        <row r="140">
          <cell r="A140">
            <v>199803</v>
          </cell>
          <cell r="B140">
            <v>261.60000000000002</v>
          </cell>
          <cell r="C140">
            <v>6.6</v>
          </cell>
          <cell r="D140">
            <v>11.899999999999999</v>
          </cell>
          <cell r="E140">
            <v>639.9</v>
          </cell>
          <cell r="F140">
            <v>0.5</v>
          </cell>
          <cell r="G140">
            <v>45.8</v>
          </cell>
          <cell r="H140">
            <v>27.099999999999998</v>
          </cell>
          <cell r="I140">
            <v>325.60000000000002</v>
          </cell>
          <cell r="J140">
            <v>6.3</v>
          </cell>
          <cell r="K140">
            <v>92.2</v>
          </cell>
          <cell r="L140">
            <v>103.1</v>
          </cell>
          <cell r="M140">
            <v>33.5</v>
          </cell>
          <cell r="N140">
            <v>41.7</v>
          </cell>
          <cell r="O140">
            <v>18.3</v>
          </cell>
          <cell r="P140">
            <v>214.2</v>
          </cell>
          <cell r="Q140">
            <v>83</v>
          </cell>
          <cell r="R140">
            <v>8.6</v>
          </cell>
          <cell r="S140">
            <v>36.700000000000003</v>
          </cell>
          <cell r="T140">
            <v>33.4</v>
          </cell>
          <cell r="U140">
            <v>19.2</v>
          </cell>
          <cell r="V140">
            <v>42.7</v>
          </cell>
          <cell r="W140">
            <v>58.1</v>
          </cell>
          <cell r="X140">
            <v>7.1</v>
          </cell>
          <cell r="Y140">
            <v>8.6</v>
          </cell>
          <cell r="Z140">
            <v>1062.0999999999999</v>
          </cell>
          <cell r="AA140">
            <v>22.9</v>
          </cell>
          <cell r="AB140">
            <v>183.8</v>
          </cell>
          <cell r="AC140">
            <v>20.9</v>
          </cell>
          <cell r="AD140">
            <v>39</v>
          </cell>
          <cell r="AE140">
            <v>2.6</v>
          </cell>
          <cell r="AF140">
            <v>1321.6999999999998</v>
          </cell>
          <cell r="AG140">
            <v>110.8</v>
          </cell>
          <cell r="AH140">
            <v>5.4</v>
          </cell>
          <cell r="AI140">
            <v>20.7</v>
          </cell>
          <cell r="AJ140">
            <v>28.799999999999997</v>
          </cell>
          <cell r="AK140">
            <v>38.1</v>
          </cell>
          <cell r="AL140">
            <v>254.7</v>
          </cell>
        </row>
        <row r="141">
          <cell r="A141">
            <v>199804</v>
          </cell>
          <cell r="B141">
            <v>374.8</v>
          </cell>
          <cell r="C141">
            <v>10.5</v>
          </cell>
          <cell r="D141">
            <v>40.5</v>
          </cell>
          <cell r="E141">
            <v>1250.5</v>
          </cell>
          <cell r="F141">
            <v>2.6</v>
          </cell>
          <cell r="G141">
            <v>63.599999999999994</v>
          </cell>
          <cell r="H141">
            <v>32.299999999999997</v>
          </cell>
          <cell r="I141">
            <v>432</v>
          </cell>
          <cell r="J141">
            <v>8.6</v>
          </cell>
          <cell r="K141">
            <v>115.2</v>
          </cell>
          <cell r="L141">
            <v>207.7</v>
          </cell>
          <cell r="M141">
            <v>43.6</v>
          </cell>
          <cell r="N141">
            <v>53.6</v>
          </cell>
          <cell r="O141">
            <v>40.200000000000003</v>
          </cell>
          <cell r="P141">
            <v>285.29999999999995</v>
          </cell>
          <cell r="Q141">
            <v>112.8</v>
          </cell>
          <cell r="R141">
            <v>17.899999999999999</v>
          </cell>
          <cell r="S141">
            <v>45.5</v>
          </cell>
          <cell r="T141">
            <v>53.3</v>
          </cell>
          <cell r="U141">
            <v>25.299999999999997</v>
          </cell>
          <cell r="V141">
            <v>47.6</v>
          </cell>
          <cell r="W141">
            <v>70.5</v>
          </cell>
          <cell r="X141">
            <v>8.6</v>
          </cell>
          <cell r="Y141">
            <v>32.5</v>
          </cell>
          <cell r="Z141">
            <v>1311.8</v>
          </cell>
          <cell r="AA141">
            <v>35.099999999999994</v>
          </cell>
          <cell r="AB141">
            <v>217.3</v>
          </cell>
          <cell r="AC141">
            <v>23.5</v>
          </cell>
          <cell r="AD141">
            <v>51.2</v>
          </cell>
          <cell r="AE141">
            <v>3.3</v>
          </cell>
          <cell r="AF141">
            <v>1771.2999999999997</v>
          </cell>
          <cell r="AG141">
            <v>143.80000000000001</v>
          </cell>
          <cell r="AH141">
            <v>7.2</v>
          </cell>
          <cell r="AI141">
            <v>27.799999999999997</v>
          </cell>
          <cell r="AJ141">
            <v>38.9</v>
          </cell>
          <cell r="AK141">
            <v>50.5</v>
          </cell>
          <cell r="AL141">
            <v>341.4</v>
          </cell>
        </row>
        <row r="142">
          <cell r="A142">
            <v>199805</v>
          </cell>
          <cell r="B142">
            <v>541.4</v>
          </cell>
          <cell r="C142">
            <v>18.399999999999999</v>
          </cell>
          <cell r="D142">
            <v>116.1</v>
          </cell>
          <cell r="E142">
            <v>1707.8</v>
          </cell>
          <cell r="F142">
            <v>24.5</v>
          </cell>
          <cell r="G142">
            <v>79.599999999999994</v>
          </cell>
          <cell r="H142">
            <v>37.599999999999994</v>
          </cell>
          <cell r="I142">
            <v>541.4</v>
          </cell>
          <cell r="J142">
            <v>12.6</v>
          </cell>
          <cell r="K142">
            <v>137.9</v>
          </cell>
          <cell r="L142">
            <v>235.5</v>
          </cell>
          <cell r="M142">
            <v>57.5</v>
          </cell>
          <cell r="N142">
            <v>66.8</v>
          </cell>
          <cell r="O142">
            <v>75.5</v>
          </cell>
          <cell r="P142">
            <v>365.99999999999994</v>
          </cell>
          <cell r="Q142">
            <v>136.19999999999999</v>
          </cell>
          <cell r="R142">
            <v>32.9</v>
          </cell>
          <cell r="S142">
            <v>51</v>
          </cell>
          <cell r="T142">
            <v>80</v>
          </cell>
          <cell r="U142">
            <v>32.099999999999994</v>
          </cell>
          <cell r="V142">
            <v>52.300000000000004</v>
          </cell>
          <cell r="W142">
            <v>75.8</v>
          </cell>
          <cell r="X142">
            <v>12.1</v>
          </cell>
          <cell r="Y142">
            <v>63.5</v>
          </cell>
          <cell r="Z142">
            <v>1708.6</v>
          </cell>
          <cell r="AA142">
            <v>45.899999999999991</v>
          </cell>
          <cell r="AB142">
            <v>275.7</v>
          </cell>
          <cell r="AC142">
            <v>26</v>
          </cell>
          <cell r="AD142">
            <v>65.8</v>
          </cell>
          <cell r="AE142">
            <v>4</v>
          </cell>
          <cell r="AF142">
            <v>2243.2999999999997</v>
          </cell>
          <cell r="AG142">
            <v>180.20000000000002</v>
          </cell>
          <cell r="AH142">
            <v>9</v>
          </cell>
          <cell r="AI142">
            <v>35.299999999999997</v>
          </cell>
          <cell r="AJ142">
            <v>49.8</v>
          </cell>
          <cell r="AK142">
            <v>63.4</v>
          </cell>
          <cell r="AL142">
            <v>428.9</v>
          </cell>
        </row>
        <row r="143">
          <cell r="A143">
            <v>199806</v>
          </cell>
          <cell r="B143">
            <v>907.7</v>
          </cell>
          <cell r="C143">
            <v>28.9</v>
          </cell>
          <cell r="D143">
            <v>190.3</v>
          </cell>
          <cell r="E143">
            <v>1926.8</v>
          </cell>
          <cell r="F143">
            <v>68.7</v>
          </cell>
          <cell r="G143">
            <v>94</v>
          </cell>
          <cell r="H143">
            <v>43.099999999999994</v>
          </cell>
          <cell r="I143">
            <v>659</v>
          </cell>
          <cell r="J143">
            <v>14.8</v>
          </cell>
          <cell r="K143">
            <v>158.5</v>
          </cell>
          <cell r="L143">
            <v>242.6</v>
          </cell>
          <cell r="M143">
            <v>68.3</v>
          </cell>
          <cell r="N143">
            <v>77.099999999999994</v>
          </cell>
          <cell r="O143">
            <v>103.2</v>
          </cell>
          <cell r="P143">
            <v>444.4</v>
          </cell>
          <cell r="Q143">
            <v>153.6</v>
          </cell>
          <cell r="R143">
            <v>50</v>
          </cell>
          <cell r="S143">
            <v>60.2</v>
          </cell>
          <cell r="T143">
            <v>113.6</v>
          </cell>
          <cell r="U143">
            <v>38.499999999999993</v>
          </cell>
          <cell r="V143">
            <v>56.300000000000004</v>
          </cell>
          <cell r="W143">
            <v>79.099999999999994</v>
          </cell>
          <cell r="X143">
            <v>16.7</v>
          </cell>
          <cell r="Y143">
            <v>99</v>
          </cell>
          <cell r="Z143">
            <v>2186.6999999999998</v>
          </cell>
          <cell r="AA143">
            <v>56.099999999999994</v>
          </cell>
          <cell r="AB143">
            <v>357</v>
          </cell>
          <cell r="AC143">
            <v>27.4</v>
          </cell>
          <cell r="AD143">
            <v>80</v>
          </cell>
          <cell r="AE143">
            <v>4.5999999999999996</v>
          </cell>
          <cell r="AF143">
            <v>2650.7999999999997</v>
          </cell>
          <cell r="AG143">
            <v>220</v>
          </cell>
          <cell r="AH143">
            <v>10.8</v>
          </cell>
          <cell r="AI143">
            <v>43.699999999999996</v>
          </cell>
          <cell r="AJ143">
            <v>60.8</v>
          </cell>
          <cell r="AK143">
            <v>76.7</v>
          </cell>
          <cell r="AL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38.099999999999994</v>
          </cell>
          <cell r="D144">
            <v>216.3</v>
          </cell>
          <cell r="E144">
            <v>1995.2</v>
          </cell>
          <cell r="F144">
            <v>109.7</v>
          </cell>
          <cell r="G144">
            <v>105.7</v>
          </cell>
          <cell r="H144">
            <v>47.8</v>
          </cell>
          <cell r="I144">
            <v>767.3</v>
          </cell>
          <cell r="J144">
            <v>17.600000000000001</v>
          </cell>
          <cell r="K144">
            <v>175.9</v>
          </cell>
          <cell r="L144">
            <v>246.9</v>
          </cell>
          <cell r="M144">
            <v>82.3</v>
          </cell>
          <cell r="N144">
            <v>90.8</v>
          </cell>
          <cell r="O144">
            <v>112.8</v>
          </cell>
          <cell r="P144">
            <v>514.9</v>
          </cell>
          <cell r="Q144">
            <v>162.29999999999998</v>
          </cell>
          <cell r="R144">
            <v>65.3</v>
          </cell>
          <cell r="S144">
            <v>67.600000000000009</v>
          </cell>
          <cell r="T144">
            <v>157.1</v>
          </cell>
          <cell r="U144">
            <v>44.699999999999996</v>
          </cell>
          <cell r="V144">
            <v>59.800000000000004</v>
          </cell>
          <cell r="W144">
            <v>80.399999999999991</v>
          </cell>
          <cell r="X144">
            <v>19</v>
          </cell>
          <cell r="Y144">
            <v>114.2</v>
          </cell>
          <cell r="Z144">
            <v>2770.7999999999997</v>
          </cell>
          <cell r="AA144">
            <v>67.099999999999994</v>
          </cell>
          <cell r="AB144">
            <v>423.2</v>
          </cell>
          <cell r="AC144">
            <v>29.2</v>
          </cell>
          <cell r="AD144">
            <v>93.4</v>
          </cell>
          <cell r="AE144">
            <v>5</v>
          </cell>
          <cell r="AF144">
            <v>3021.3999999999996</v>
          </cell>
          <cell r="AG144">
            <v>262.10000000000002</v>
          </cell>
          <cell r="AH144">
            <v>12.8</v>
          </cell>
          <cell r="AI144">
            <v>51.3</v>
          </cell>
          <cell r="AJ144">
            <v>72.3</v>
          </cell>
          <cell r="AK144">
            <v>89.9</v>
          </cell>
          <cell r="AL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48.399999999999991</v>
          </cell>
          <cell r="D145">
            <v>225.10000000000002</v>
          </cell>
          <cell r="E145">
            <v>2049.8000000000002</v>
          </cell>
          <cell r="F145">
            <v>126.2</v>
          </cell>
          <cell r="G145">
            <v>117.5</v>
          </cell>
          <cell r="H145">
            <v>52.5</v>
          </cell>
          <cell r="I145">
            <v>872.69999999999993</v>
          </cell>
          <cell r="J145">
            <v>19.200000000000003</v>
          </cell>
          <cell r="K145">
            <v>194.5</v>
          </cell>
          <cell r="L145">
            <v>257.2</v>
          </cell>
          <cell r="M145">
            <v>99</v>
          </cell>
          <cell r="N145">
            <v>106.2</v>
          </cell>
          <cell r="O145">
            <v>114.3</v>
          </cell>
          <cell r="P145">
            <v>585.79999999999995</v>
          </cell>
          <cell r="Q145">
            <v>166.6</v>
          </cell>
          <cell r="R145">
            <v>76.8</v>
          </cell>
          <cell r="S145">
            <v>77.000000000000014</v>
          </cell>
          <cell r="T145">
            <v>182.5</v>
          </cell>
          <cell r="U145">
            <v>49.8</v>
          </cell>
          <cell r="V145">
            <v>63.6</v>
          </cell>
          <cell r="W145">
            <v>82.699999999999989</v>
          </cell>
          <cell r="X145">
            <v>19.7</v>
          </cell>
          <cell r="Y145">
            <v>118.9</v>
          </cell>
          <cell r="Z145">
            <v>3423.2</v>
          </cell>
          <cell r="AA145">
            <v>83.5</v>
          </cell>
          <cell r="AB145">
            <v>463.9</v>
          </cell>
          <cell r="AC145">
            <v>34.700000000000003</v>
          </cell>
          <cell r="AD145">
            <v>106.4</v>
          </cell>
          <cell r="AE145">
            <v>5.4</v>
          </cell>
          <cell r="AF145">
            <v>3406.8999999999996</v>
          </cell>
          <cell r="AG145">
            <v>306.90000000000003</v>
          </cell>
          <cell r="AH145">
            <v>14.8</v>
          </cell>
          <cell r="AI145">
            <v>58.599999999999994</v>
          </cell>
          <cell r="AJ145">
            <v>83.2</v>
          </cell>
          <cell r="AK145">
            <v>103.10000000000001</v>
          </cell>
          <cell r="AL145">
            <v>676.9</v>
          </cell>
        </row>
        <row r="146">
          <cell r="A146">
            <v>199809</v>
          </cell>
          <cell r="B146">
            <v>1264.9000000000001</v>
          </cell>
          <cell r="C146">
            <v>57.999999999999993</v>
          </cell>
          <cell r="D146">
            <v>228.50000000000003</v>
          </cell>
          <cell r="E146">
            <v>2127.6000000000004</v>
          </cell>
          <cell r="F146">
            <v>130.80000000000001</v>
          </cell>
          <cell r="G146">
            <v>128.9</v>
          </cell>
          <cell r="H146">
            <v>64</v>
          </cell>
          <cell r="I146">
            <v>978.69999999999993</v>
          </cell>
          <cell r="J146">
            <v>21.800000000000004</v>
          </cell>
          <cell r="K146">
            <v>216.2</v>
          </cell>
          <cell r="L146">
            <v>268.8</v>
          </cell>
          <cell r="M146">
            <v>119.2</v>
          </cell>
          <cell r="N146">
            <v>132</v>
          </cell>
          <cell r="O146">
            <v>115</v>
          </cell>
          <cell r="P146">
            <v>661.59999999999991</v>
          </cell>
          <cell r="Q146">
            <v>173.2</v>
          </cell>
          <cell r="R146">
            <v>84.8</v>
          </cell>
          <cell r="S146">
            <v>86.90000000000002</v>
          </cell>
          <cell r="T146">
            <v>203.4</v>
          </cell>
          <cell r="U146">
            <v>53</v>
          </cell>
          <cell r="V146">
            <v>66.8</v>
          </cell>
          <cell r="W146">
            <v>85.1</v>
          </cell>
          <cell r="X146">
            <v>20.3</v>
          </cell>
          <cell r="Y146">
            <v>119.60000000000001</v>
          </cell>
          <cell r="Z146">
            <v>4015.8999999999996</v>
          </cell>
          <cell r="AA146">
            <v>93.4</v>
          </cell>
          <cell r="AB146">
            <v>507.09999999999997</v>
          </cell>
          <cell r="AC146">
            <v>57.400000000000006</v>
          </cell>
          <cell r="AD146">
            <v>121.60000000000001</v>
          </cell>
          <cell r="AE146">
            <v>5.7</v>
          </cell>
          <cell r="AF146">
            <v>3822.8999999999996</v>
          </cell>
          <cell r="AG146">
            <v>353.50000000000006</v>
          </cell>
          <cell r="AH146">
            <v>16.8</v>
          </cell>
          <cell r="AI146">
            <v>66.399999999999991</v>
          </cell>
          <cell r="AJ146">
            <v>93.5</v>
          </cell>
          <cell r="AK146">
            <v>116.10000000000001</v>
          </cell>
          <cell r="AL146">
            <v>756.5</v>
          </cell>
        </row>
        <row r="147">
          <cell r="A147">
            <v>199810</v>
          </cell>
          <cell r="B147">
            <v>1350.9</v>
          </cell>
          <cell r="C147">
            <v>63.399999999999991</v>
          </cell>
          <cell r="D147">
            <v>229.00000000000003</v>
          </cell>
          <cell r="E147">
            <v>2247.4000000000005</v>
          </cell>
          <cell r="F147">
            <v>139.80000000000001</v>
          </cell>
          <cell r="G147">
            <v>140.9</v>
          </cell>
          <cell r="H147">
            <v>82.7</v>
          </cell>
          <cell r="I147">
            <v>1077</v>
          </cell>
          <cell r="J147">
            <v>23.400000000000006</v>
          </cell>
          <cell r="K147">
            <v>245.79999999999998</v>
          </cell>
          <cell r="L147">
            <v>282.7</v>
          </cell>
          <cell r="M147">
            <v>134.30000000000001</v>
          </cell>
          <cell r="N147">
            <v>159.69999999999999</v>
          </cell>
          <cell r="O147">
            <v>115.2</v>
          </cell>
          <cell r="P147">
            <v>737.3</v>
          </cell>
          <cell r="Q147">
            <v>181.39999999999998</v>
          </cell>
          <cell r="R147">
            <v>88.5</v>
          </cell>
          <cell r="S147">
            <v>97.90000000000002</v>
          </cell>
          <cell r="T147">
            <v>215.1</v>
          </cell>
          <cell r="U147">
            <v>57.7</v>
          </cell>
          <cell r="V147">
            <v>69.099999999999994</v>
          </cell>
          <cell r="W147">
            <v>86.399999999999991</v>
          </cell>
          <cell r="X147">
            <v>20.7</v>
          </cell>
          <cell r="Y147">
            <v>119.80000000000001</v>
          </cell>
          <cell r="Z147">
            <v>4581.2</v>
          </cell>
          <cell r="AA147">
            <v>105.60000000000001</v>
          </cell>
          <cell r="AB147">
            <v>571.4</v>
          </cell>
          <cell r="AC147">
            <v>67.300000000000011</v>
          </cell>
          <cell r="AD147">
            <v>139.10000000000002</v>
          </cell>
          <cell r="AE147">
            <v>6.1000000000000005</v>
          </cell>
          <cell r="AF147">
            <v>4230.5999999999995</v>
          </cell>
          <cell r="AG147">
            <v>401.30000000000007</v>
          </cell>
          <cell r="AH147">
            <v>18.8</v>
          </cell>
          <cell r="AI147">
            <v>73.999999999999986</v>
          </cell>
          <cell r="AJ147">
            <v>103.8</v>
          </cell>
          <cell r="AK147">
            <v>128.9</v>
          </cell>
          <cell r="AL147">
            <v>835.7</v>
          </cell>
        </row>
        <row r="148">
          <cell r="A148">
            <v>199811</v>
          </cell>
          <cell r="B148">
            <v>1428.1000000000001</v>
          </cell>
          <cell r="C148">
            <v>65.8</v>
          </cell>
          <cell r="D148">
            <v>229.60000000000002</v>
          </cell>
          <cell r="E148">
            <v>2393.6000000000004</v>
          </cell>
          <cell r="F148">
            <v>145.4</v>
          </cell>
          <cell r="G148">
            <v>151.9</v>
          </cell>
          <cell r="H148">
            <v>108.6</v>
          </cell>
          <cell r="I148">
            <v>1196.9000000000001</v>
          </cell>
          <cell r="J148">
            <v>26.600000000000005</v>
          </cell>
          <cell r="K148">
            <v>276.5</v>
          </cell>
          <cell r="L148">
            <v>293.7</v>
          </cell>
          <cell r="M148">
            <v>152.9</v>
          </cell>
          <cell r="N148">
            <v>173.39999999999998</v>
          </cell>
          <cell r="O148">
            <v>115.4</v>
          </cell>
          <cell r="P148">
            <v>807</v>
          </cell>
          <cell r="Q148">
            <v>190.29999999999998</v>
          </cell>
          <cell r="R148">
            <v>89.2</v>
          </cell>
          <cell r="S148">
            <v>108.60000000000002</v>
          </cell>
          <cell r="T148">
            <v>224.6</v>
          </cell>
          <cell r="U148">
            <v>63.6</v>
          </cell>
          <cell r="V148">
            <v>71.099999999999994</v>
          </cell>
          <cell r="W148">
            <v>88.3</v>
          </cell>
          <cell r="X148">
            <v>21.099999999999998</v>
          </cell>
          <cell r="Y148">
            <v>119.9</v>
          </cell>
          <cell r="Z148">
            <v>5183.2</v>
          </cell>
          <cell r="AA148">
            <v>122</v>
          </cell>
          <cell r="AB148">
            <v>642.9</v>
          </cell>
          <cell r="AC148">
            <v>80.800000000000011</v>
          </cell>
          <cell r="AD148">
            <v>157.00000000000003</v>
          </cell>
          <cell r="AE148">
            <v>6.7</v>
          </cell>
          <cell r="AF148">
            <v>4639.0999999999995</v>
          </cell>
          <cell r="AG148">
            <v>445.70000000000005</v>
          </cell>
          <cell r="AH148">
            <v>20.7</v>
          </cell>
          <cell r="AI148">
            <v>82.199999999999989</v>
          </cell>
          <cell r="AJ148">
            <v>113.89999999999999</v>
          </cell>
          <cell r="AK148">
            <v>141.70000000000002</v>
          </cell>
          <cell r="AL148">
            <v>916.1</v>
          </cell>
        </row>
        <row r="149">
          <cell r="A149">
            <v>199812</v>
          </cell>
          <cell r="B149">
            <v>1548.8000000000002</v>
          </cell>
          <cell r="C149">
            <v>67.599999999999994</v>
          </cell>
          <cell r="D149">
            <v>230.39794520547949</v>
          </cell>
          <cell r="E149">
            <v>2589.3000000000002</v>
          </cell>
          <cell r="F149">
            <v>146.30000000000001</v>
          </cell>
          <cell r="G149">
            <v>165</v>
          </cell>
          <cell r="H149">
            <v>127.89999999999999</v>
          </cell>
          <cell r="I149">
            <v>1321.9</v>
          </cell>
          <cell r="J149">
            <v>29.900000000000006</v>
          </cell>
          <cell r="K149">
            <v>315.60000000000002</v>
          </cell>
          <cell r="L149">
            <v>303.7</v>
          </cell>
          <cell r="M149">
            <v>177.9</v>
          </cell>
          <cell r="N149">
            <v>221.59999999999997</v>
          </cell>
          <cell r="O149">
            <v>116.9</v>
          </cell>
          <cell r="P149">
            <v>884.1</v>
          </cell>
          <cell r="Q149">
            <v>208.49999999999997</v>
          </cell>
          <cell r="R149">
            <v>89.5</v>
          </cell>
          <cell r="S149">
            <v>126.80000000000003</v>
          </cell>
          <cell r="T149">
            <v>233.79999999999998</v>
          </cell>
          <cell r="U149">
            <v>68.2</v>
          </cell>
          <cell r="V149">
            <v>76.099999999999994</v>
          </cell>
          <cell r="W149">
            <v>95.3</v>
          </cell>
          <cell r="X149">
            <v>22.099999999999998</v>
          </cell>
          <cell r="Y149">
            <v>119.9</v>
          </cell>
          <cell r="Z149">
            <v>5705.3</v>
          </cell>
          <cell r="AA149">
            <v>137.9</v>
          </cell>
          <cell r="AB149">
            <v>702.5</v>
          </cell>
          <cell r="AC149">
            <v>96.100000000000009</v>
          </cell>
          <cell r="AD149">
            <v>173.20000000000002</v>
          </cell>
          <cell r="AE149">
            <v>7.4</v>
          </cell>
          <cell r="AF149">
            <v>5061.2999999999993</v>
          </cell>
          <cell r="AG149">
            <v>490.30000000000007</v>
          </cell>
          <cell r="AH149">
            <v>22.599999999999998</v>
          </cell>
          <cell r="AI149">
            <v>90.699999999999989</v>
          </cell>
          <cell r="AJ149">
            <v>123.89999999999999</v>
          </cell>
          <cell r="AK149">
            <v>154.50000000000003</v>
          </cell>
          <cell r="AL149">
            <v>998.1</v>
          </cell>
        </row>
        <row r="150">
          <cell r="A150">
            <v>199901</v>
          </cell>
          <cell r="B150">
            <v>207.1</v>
          </cell>
          <cell r="C150">
            <v>1.9</v>
          </cell>
          <cell r="D150">
            <v>0.7</v>
          </cell>
          <cell r="E150">
            <v>148</v>
          </cell>
          <cell r="F150">
            <v>0</v>
          </cell>
          <cell r="G150">
            <v>15.5</v>
          </cell>
          <cell r="H150">
            <v>13.9</v>
          </cell>
          <cell r="I150">
            <v>100.8</v>
          </cell>
          <cell r="J150">
            <v>3.5</v>
          </cell>
          <cell r="K150">
            <v>37.200000000000003</v>
          </cell>
          <cell r="L150">
            <v>24.9</v>
          </cell>
          <cell r="M150">
            <v>14.1</v>
          </cell>
          <cell r="N150">
            <v>28.2</v>
          </cell>
          <cell r="O150">
            <v>4.0999999999999996</v>
          </cell>
          <cell r="P150">
            <v>73.599999999999994</v>
          </cell>
          <cell r="Q150">
            <v>23.4</v>
          </cell>
          <cell r="R150">
            <v>0.4</v>
          </cell>
          <cell r="S150">
            <v>17.5</v>
          </cell>
          <cell r="T150">
            <v>9.5</v>
          </cell>
          <cell r="U150">
            <v>6.8</v>
          </cell>
          <cell r="V150">
            <v>10.4</v>
          </cell>
          <cell r="W150">
            <v>6.6</v>
          </cell>
          <cell r="X150">
            <v>1.2</v>
          </cell>
          <cell r="Y150">
            <v>0.3</v>
          </cell>
          <cell r="Z150">
            <v>488.7</v>
          </cell>
          <cell r="AA150">
            <v>9.1999999999999993</v>
          </cell>
          <cell r="AB150">
            <v>81.099999999999994</v>
          </cell>
          <cell r="AC150">
            <v>5.5</v>
          </cell>
          <cell r="AD150">
            <v>12.8</v>
          </cell>
          <cell r="AE150">
            <v>0.8</v>
          </cell>
          <cell r="AF150">
            <v>449.8</v>
          </cell>
          <cell r="AG150">
            <v>46</v>
          </cell>
          <cell r="AH150">
            <v>2.1</v>
          </cell>
          <cell r="AI150">
            <v>7.2</v>
          </cell>
          <cell r="AJ150">
            <v>9.5</v>
          </cell>
          <cell r="AK150">
            <v>13</v>
          </cell>
          <cell r="AL150">
            <v>84.4</v>
          </cell>
        </row>
        <row r="151">
          <cell r="A151">
            <v>199902</v>
          </cell>
          <cell r="B151">
            <v>294</v>
          </cell>
          <cell r="C151">
            <v>3.9</v>
          </cell>
          <cell r="D151">
            <v>4.7</v>
          </cell>
          <cell r="E151">
            <v>325.2</v>
          </cell>
          <cell r="F151">
            <v>0</v>
          </cell>
          <cell r="G151">
            <v>33.9</v>
          </cell>
          <cell r="H151">
            <v>22.9</v>
          </cell>
          <cell r="I151">
            <v>209.6</v>
          </cell>
          <cell r="J151">
            <v>7.2</v>
          </cell>
          <cell r="K151">
            <v>70.099999999999994</v>
          </cell>
          <cell r="L151">
            <v>61.1</v>
          </cell>
          <cell r="M151">
            <v>28.9</v>
          </cell>
          <cell r="N151">
            <v>53.599999999999994</v>
          </cell>
          <cell r="O151">
            <v>9.3999999999999986</v>
          </cell>
          <cell r="P151">
            <v>144.5</v>
          </cell>
          <cell r="Q151">
            <v>46.4</v>
          </cell>
          <cell r="R151">
            <v>2</v>
          </cell>
          <cell r="S151">
            <v>34.700000000000003</v>
          </cell>
          <cell r="T151">
            <v>21</v>
          </cell>
          <cell r="U151">
            <v>12.399999999999999</v>
          </cell>
          <cell r="V151">
            <v>36</v>
          </cell>
          <cell r="W151">
            <v>18.5</v>
          </cell>
          <cell r="X151">
            <v>4.3</v>
          </cell>
          <cell r="Y151">
            <v>1.9000000000000001</v>
          </cell>
          <cell r="Z151">
            <v>933.59999999999991</v>
          </cell>
          <cell r="AA151">
            <v>18.2</v>
          </cell>
          <cell r="AB151">
            <v>164.5</v>
          </cell>
          <cell r="AC151">
            <v>14</v>
          </cell>
          <cell r="AD151">
            <v>25.700000000000003</v>
          </cell>
          <cell r="AE151">
            <v>1.6</v>
          </cell>
          <cell r="AF151">
            <v>915.2</v>
          </cell>
          <cell r="AG151">
            <v>93.8</v>
          </cell>
          <cell r="AH151">
            <v>4.3000000000000007</v>
          </cell>
          <cell r="AI151">
            <v>14.7</v>
          </cell>
          <cell r="AJ151">
            <v>19.600000000000001</v>
          </cell>
          <cell r="AK151">
            <v>26.1</v>
          </cell>
          <cell r="AL151">
            <v>166.60000000000002</v>
          </cell>
        </row>
        <row r="152">
          <cell r="A152">
            <v>199903</v>
          </cell>
          <cell r="B152">
            <v>413.6</v>
          </cell>
          <cell r="C152">
            <v>7.1</v>
          </cell>
          <cell r="D152">
            <v>14.3</v>
          </cell>
          <cell r="E152">
            <v>630.09999999999991</v>
          </cell>
          <cell r="F152">
            <v>0</v>
          </cell>
          <cell r="G152">
            <v>52.7</v>
          </cell>
          <cell r="H152">
            <v>31.099999999999998</v>
          </cell>
          <cell r="I152">
            <v>328.4</v>
          </cell>
          <cell r="J152">
            <v>8.6</v>
          </cell>
          <cell r="K152">
            <v>100.3</v>
          </cell>
          <cell r="L152">
            <v>115.5</v>
          </cell>
          <cell r="M152">
            <v>40.4</v>
          </cell>
          <cell r="N152">
            <v>72.699999999999989</v>
          </cell>
          <cell r="O152">
            <v>15.799999999999999</v>
          </cell>
          <cell r="P152">
            <v>213.3</v>
          </cell>
          <cell r="Q152">
            <v>73.7</v>
          </cell>
          <cell r="R152">
            <v>7.1</v>
          </cell>
          <cell r="S152">
            <v>49.300000000000004</v>
          </cell>
          <cell r="T152">
            <v>36.799999999999997</v>
          </cell>
          <cell r="U152">
            <v>19.599999999999998</v>
          </cell>
          <cell r="V152">
            <v>56</v>
          </cell>
          <cell r="W152">
            <v>42</v>
          </cell>
          <cell r="X152">
            <v>5.9</v>
          </cell>
          <cell r="Y152">
            <v>8.8000000000000007</v>
          </cell>
          <cell r="Z152">
            <v>1418.8</v>
          </cell>
          <cell r="AA152">
            <v>27.4</v>
          </cell>
          <cell r="AB152">
            <v>217.5</v>
          </cell>
          <cell r="AC152">
            <v>16.2</v>
          </cell>
          <cell r="AD152">
            <v>37.200000000000003</v>
          </cell>
          <cell r="AE152">
            <v>2.4000000000000004</v>
          </cell>
          <cell r="AF152">
            <v>1380.6</v>
          </cell>
          <cell r="AG152">
            <v>140.6</v>
          </cell>
          <cell r="AH152">
            <v>6.7000000000000011</v>
          </cell>
          <cell r="AI152">
            <v>22.7</v>
          </cell>
          <cell r="AJ152">
            <v>30.5</v>
          </cell>
          <cell r="AK152">
            <v>39.400000000000006</v>
          </cell>
          <cell r="AL152">
            <v>254.00000000000003</v>
          </cell>
        </row>
        <row r="153">
          <cell r="A153">
            <v>199904</v>
          </cell>
          <cell r="B153">
            <v>573</v>
          </cell>
          <cell r="C153">
            <v>11.8</v>
          </cell>
          <cell r="D153">
            <v>36.6</v>
          </cell>
          <cell r="E153">
            <v>1143.8999999999999</v>
          </cell>
          <cell r="F153">
            <v>1.9</v>
          </cell>
          <cell r="G153">
            <v>70.400000000000006</v>
          </cell>
          <cell r="H153">
            <v>38.5</v>
          </cell>
          <cell r="I153">
            <v>435.5</v>
          </cell>
          <cell r="J153">
            <v>10.5</v>
          </cell>
          <cell r="K153">
            <v>125.69999999999999</v>
          </cell>
          <cell r="L153">
            <v>191.5</v>
          </cell>
          <cell r="M153">
            <v>49.4</v>
          </cell>
          <cell r="N153">
            <v>91.699999999999989</v>
          </cell>
          <cell r="O153">
            <v>32.1</v>
          </cell>
          <cell r="P153">
            <v>278.3</v>
          </cell>
          <cell r="Q153">
            <v>99.800000000000011</v>
          </cell>
          <cell r="R153">
            <v>21.7</v>
          </cell>
          <cell r="S153">
            <v>60.600000000000009</v>
          </cell>
          <cell r="T153">
            <v>62.4</v>
          </cell>
          <cell r="U153">
            <v>27</v>
          </cell>
          <cell r="V153">
            <v>67.7</v>
          </cell>
          <cell r="W153">
            <v>71.400000000000006</v>
          </cell>
          <cell r="X153">
            <v>7.5</v>
          </cell>
          <cell r="Y153">
            <v>30.5</v>
          </cell>
          <cell r="Z153">
            <v>1859.1</v>
          </cell>
          <cell r="AA153">
            <v>39.200000000000003</v>
          </cell>
          <cell r="AB153">
            <v>266.89999999999998</v>
          </cell>
          <cell r="AC153">
            <v>18.3</v>
          </cell>
          <cell r="AD153">
            <v>50.800000000000004</v>
          </cell>
          <cell r="AE153">
            <v>3.1000000000000005</v>
          </cell>
          <cell r="AF153">
            <v>1875.5</v>
          </cell>
          <cell r="AG153">
            <v>183.2</v>
          </cell>
          <cell r="AH153">
            <v>9.6000000000000014</v>
          </cell>
          <cell r="AI153">
            <v>30.5</v>
          </cell>
          <cell r="AJ153">
            <v>42.3</v>
          </cell>
          <cell r="AK153">
            <v>52.800000000000004</v>
          </cell>
          <cell r="AL153">
            <v>343.1</v>
          </cell>
        </row>
        <row r="154">
          <cell r="A154">
            <v>199905</v>
          </cell>
          <cell r="B154">
            <v>861.1</v>
          </cell>
          <cell r="C154">
            <v>19.3</v>
          </cell>
          <cell r="D154">
            <v>91.300000000000011</v>
          </cell>
          <cell r="E154">
            <v>1856.7999999999997</v>
          </cell>
          <cell r="F154">
            <v>16.8</v>
          </cell>
          <cell r="G154">
            <v>85.800000000000011</v>
          </cell>
          <cell r="H154">
            <v>44.3</v>
          </cell>
          <cell r="I154">
            <v>552.9</v>
          </cell>
          <cell r="J154">
            <v>13.2</v>
          </cell>
          <cell r="K154">
            <v>154.89999999999998</v>
          </cell>
          <cell r="L154">
            <v>241.6</v>
          </cell>
          <cell r="M154">
            <v>58.599999999999994</v>
          </cell>
          <cell r="N154">
            <v>111.19999999999999</v>
          </cell>
          <cell r="O154">
            <v>71.300000000000011</v>
          </cell>
          <cell r="P154">
            <v>346.6</v>
          </cell>
          <cell r="Q154">
            <v>125.10000000000001</v>
          </cell>
          <cell r="R154">
            <v>42.7</v>
          </cell>
          <cell r="S154">
            <v>75.300000000000011</v>
          </cell>
          <cell r="T154">
            <v>98.1</v>
          </cell>
          <cell r="U154">
            <v>35.299999999999997</v>
          </cell>
          <cell r="V154">
            <v>72.100000000000009</v>
          </cell>
          <cell r="W154">
            <v>89.4</v>
          </cell>
          <cell r="X154">
            <v>11.5</v>
          </cell>
          <cell r="Y154">
            <v>71.900000000000006</v>
          </cell>
          <cell r="Z154">
            <v>2362.7999999999997</v>
          </cell>
          <cell r="AA154">
            <v>52.300000000000004</v>
          </cell>
          <cell r="AB154">
            <v>317.7</v>
          </cell>
          <cell r="AC154">
            <v>20.3</v>
          </cell>
          <cell r="AD154">
            <v>64.7</v>
          </cell>
          <cell r="AE154">
            <v>3.6000000000000005</v>
          </cell>
          <cell r="AF154">
            <v>2368</v>
          </cell>
          <cell r="AG154">
            <v>229.6</v>
          </cell>
          <cell r="AH154">
            <v>12.700000000000001</v>
          </cell>
          <cell r="AI154">
            <v>38.700000000000003</v>
          </cell>
          <cell r="AJ154">
            <v>54.099999999999994</v>
          </cell>
          <cell r="AK154">
            <v>66.300000000000011</v>
          </cell>
          <cell r="AL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30</v>
          </cell>
          <cell r="D155">
            <v>175.60000000000002</v>
          </cell>
          <cell r="E155">
            <v>2285.1</v>
          </cell>
          <cell r="F155">
            <v>60.5</v>
          </cell>
          <cell r="G155">
            <v>98.500000000000014</v>
          </cell>
          <cell r="H155">
            <v>50.3</v>
          </cell>
          <cell r="I155">
            <v>655.9</v>
          </cell>
          <cell r="J155">
            <v>16.099999999999998</v>
          </cell>
          <cell r="K155">
            <v>181.7</v>
          </cell>
          <cell r="L155">
            <v>257.89999999999998</v>
          </cell>
          <cell r="M155">
            <v>70.099999999999994</v>
          </cell>
          <cell r="N155">
            <v>132.69999999999999</v>
          </cell>
          <cell r="O155">
            <v>105.80000000000001</v>
          </cell>
          <cell r="P155">
            <v>414</v>
          </cell>
          <cell r="Q155">
            <v>147.5</v>
          </cell>
          <cell r="R155">
            <v>65</v>
          </cell>
          <cell r="S155">
            <v>90.500000000000014</v>
          </cell>
          <cell r="T155">
            <v>139</v>
          </cell>
          <cell r="U155">
            <v>42.5</v>
          </cell>
          <cell r="V155">
            <v>75.7</v>
          </cell>
          <cell r="W155">
            <v>97.9</v>
          </cell>
          <cell r="X155">
            <v>15.6</v>
          </cell>
          <cell r="Y155">
            <v>110.80000000000001</v>
          </cell>
          <cell r="Z155">
            <v>2848.1</v>
          </cell>
          <cell r="AA155">
            <v>65.600000000000009</v>
          </cell>
          <cell r="AB155">
            <v>378.5</v>
          </cell>
          <cell r="AC155">
            <v>25.700000000000003</v>
          </cell>
          <cell r="AD155">
            <v>78.600000000000009</v>
          </cell>
          <cell r="AE155">
            <v>4.1000000000000005</v>
          </cell>
          <cell r="AF155">
            <v>2808.6</v>
          </cell>
          <cell r="AG155">
            <v>273.10000000000002</v>
          </cell>
          <cell r="AH155">
            <v>15.700000000000001</v>
          </cell>
          <cell r="AI155">
            <v>46.7</v>
          </cell>
          <cell r="AJ155">
            <v>66.099999999999994</v>
          </cell>
          <cell r="AK155">
            <v>79.900000000000006</v>
          </cell>
          <cell r="AL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39.700000000000003</v>
          </cell>
          <cell r="D156">
            <v>220.3</v>
          </cell>
          <cell r="E156">
            <v>2469.7999999999997</v>
          </cell>
          <cell r="F156">
            <v>113</v>
          </cell>
          <cell r="G156">
            <v>111.80000000000001</v>
          </cell>
          <cell r="H156">
            <v>57</v>
          </cell>
          <cell r="I156">
            <v>763.4</v>
          </cell>
          <cell r="J156">
            <v>19.899999999999999</v>
          </cell>
          <cell r="K156">
            <v>228.29999999999998</v>
          </cell>
          <cell r="L156">
            <v>267.59999999999997</v>
          </cell>
          <cell r="M156">
            <v>86.699999999999989</v>
          </cell>
          <cell r="N156">
            <v>153</v>
          </cell>
          <cell r="O156">
            <v>122.9</v>
          </cell>
          <cell r="P156">
            <v>486.2</v>
          </cell>
          <cell r="Q156">
            <v>163.4</v>
          </cell>
          <cell r="R156">
            <v>83.3</v>
          </cell>
          <cell r="S156">
            <v>102.10000000000001</v>
          </cell>
          <cell r="T156">
            <v>171.6</v>
          </cell>
          <cell r="U156">
            <v>48.1</v>
          </cell>
          <cell r="V156">
            <v>78.8</v>
          </cell>
          <cell r="W156">
            <v>103.4</v>
          </cell>
          <cell r="X156">
            <v>18.100000000000001</v>
          </cell>
          <cell r="Y156">
            <v>135.20000000000002</v>
          </cell>
          <cell r="Z156">
            <v>3362.8</v>
          </cell>
          <cell r="AA156">
            <v>80.600000000000009</v>
          </cell>
          <cell r="AB156">
            <v>482.4</v>
          </cell>
          <cell r="AC156">
            <v>44.400000000000006</v>
          </cell>
          <cell r="AD156">
            <v>92.2</v>
          </cell>
          <cell r="AE156">
            <v>4.4000000000000004</v>
          </cell>
          <cell r="AF156">
            <v>3199.2</v>
          </cell>
          <cell r="AG156">
            <v>315.90000000000003</v>
          </cell>
          <cell r="AH156">
            <v>18.5</v>
          </cell>
          <cell r="AI156">
            <v>54.900000000000006</v>
          </cell>
          <cell r="AJ156">
            <v>78</v>
          </cell>
          <cell r="AK156">
            <v>93.5</v>
          </cell>
          <cell r="AL156">
            <v>602.1</v>
          </cell>
        </row>
        <row r="157">
          <cell r="A157">
            <v>199908</v>
          </cell>
          <cell r="B157">
            <v>1649.6</v>
          </cell>
          <cell r="C157">
            <v>48.900000000000006</v>
          </cell>
          <cell r="D157">
            <v>234.20000000000002</v>
          </cell>
          <cell r="E157">
            <v>2571.7999999999997</v>
          </cell>
          <cell r="F157">
            <v>135.5</v>
          </cell>
          <cell r="G157">
            <v>123.30000000000001</v>
          </cell>
          <cell r="H157">
            <v>64.8</v>
          </cell>
          <cell r="I157">
            <v>867.3</v>
          </cell>
          <cell r="J157">
            <v>21.799999999999997</v>
          </cell>
          <cell r="K157">
            <v>258.79999999999995</v>
          </cell>
          <cell r="L157">
            <v>282.49999999999994</v>
          </cell>
          <cell r="M157">
            <v>100.79999999999998</v>
          </cell>
          <cell r="N157">
            <v>167.1</v>
          </cell>
          <cell r="O157">
            <v>126.80000000000001</v>
          </cell>
          <cell r="P157">
            <v>561.29999999999995</v>
          </cell>
          <cell r="Q157">
            <v>172.9</v>
          </cell>
          <cell r="R157">
            <v>97</v>
          </cell>
          <cell r="S157">
            <v>109.80000000000001</v>
          </cell>
          <cell r="T157">
            <v>199.79999999999998</v>
          </cell>
          <cell r="U157">
            <v>54.800000000000004</v>
          </cell>
          <cell r="V157">
            <v>81.3</v>
          </cell>
          <cell r="W157">
            <v>109</v>
          </cell>
          <cell r="X157">
            <v>19.400000000000002</v>
          </cell>
          <cell r="Y157">
            <v>143.20000000000002</v>
          </cell>
          <cell r="Z157">
            <v>3892.2000000000003</v>
          </cell>
          <cell r="AA157">
            <v>94.7</v>
          </cell>
          <cell r="AB157">
            <v>553.79999999999995</v>
          </cell>
          <cell r="AC157">
            <v>74.7</v>
          </cell>
          <cell r="AD157">
            <v>106.10000000000001</v>
          </cell>
          <cell r="AE157">
            <v>4.7</v>
          </cell>
          <cell r="AF157">
            <v>3594.2999999999997</v>
          </cell>
          <cell r="AG157">
            <v>360.70000000000005</v>
          </cell>
          <cell r="AH157">
            <v>21.1</v>
          </cell>
          <cell r="AI157">
            <v>62.400000000000006</v>
          </cell>
          <cell r="AJ157">
            <v>90.2</v>
          </cell>
          <cell r="AK157">
            <v>107.1</v>
          </cell>
          <cell r="AL157">
            <v>684.5</v>
          </cell>
        </row>
        <row r="158">
          <cell r="A158">
            <v>199909</v>
          </cell>
          <cell r="B158">
            <v>1716.5</v>
          </cell>
          <cell r="C158">
            <v>57.800000000000004</v>
          </cell>
          <cell r="D158">
            <v>246.9</v>
          </cell>
          <cell r="E158">
            <v>2666.4999999999995</v>
          </cell>
          <cell r="F158">
            <v>148.1</v>
          </cell>
          <cell r="G158">
            <v>132.80000000000001</v>
          </cell>
          <cell r="H158">
            <v>76.8</v>
          </cell>
          <cell r="I158">
            <v>975.4</v>
          </cell>
          <cell r="J158">
            <v>25.599999999999998</v>
          </cell>
          <cell r="K158">
            <v>281.89999999999998</v>
          </cell>
          <cell r="L158">
            <v>295.39999999999992</v>
          </cell>
          <cell r="M158">
            <v>117.79999999999998</v>
          </cell>
          <cell r="N158">
            <v>184.29999999999998</v>
          </cell>
          <cell r="O158">
            <v>128.4</v>
          </cell>
          <cell r="P158">
            <v>634</v>
          </cell>
          <cell r="Q158">
            <v>180.1</v>
          </cell>
          <cell r="R158">
            <v>105.5</v>
          </cell>
          <cell r="S158">
            <v>118.50000000000001</v>
          </cell>
          <cell r="T158">
            <v>221.39999999999998</v>
          </cell>
          <cell r="U158">
            <v>60.2</v>
          </cell>
          <cell r="V158">
            <v>84.3</v>
          </cell>
          <cell r="W158">
            <v>121.3</v>
          </cell>
          <cell r="X158">
            <v>20.3</v>
          </cell>
          <cell r="Y158">
            <v>144.4</v>
          </cell>
          <cell r="Z158">
            <v>4485.2000000000007</v>
          </cell>
          <cell r="AA158">
            <v>119</v>
          </cell>
          <cell r="AB158">
            <v>609.69999999999993</v>
          </cell>
          <cell r="AC158">
            <v>104.1</v>
          </cell>
          <cell r="AD158">
            <v>119.60000000000001</v>
          </cell>
          <cell r="AE158">
            <v>5.1000000000000005</v>
          </cell>
          <cell r="AF158">
            <v>4012.1</v>
          </cell>
          <cell r="AG158">
            <v>407.6</v>
          </cell>
          <cell r="AH158">
            <v>23.400000000000002</v>
          </cell>
          <cell r="AI158">
            <v>69.800000000000011</v>
          </cell>
          <cell r="AJ158">
            <v>101.7</v>
          </cell>
          <cell r="AK158">
            <v>120.8</v>
          </cell>
          <cell r="AL158">
            <v>765.4</v>
          </cell>
        </row>
        <row r="159">
          <cell r="A159">
            <v>199910</v>
          </cell>
          <cell r="B159">
            <v>1808.4</v>
          </cell>
          <cell r="C159">
            <v>64.7</v>
          </cell>
          <cell r="D159">
            <v>248.20000000000002</v>
          </cell>
          <cell r="E159">
            <v>2778.9999999999995</v>
          </cell>
          <cell r="F159">
            <v>159.6</v>
          </cell>
          <cell r="G159">
            <v>144.9</v>
          </cell>
          <cell r="H159">
            <v>98.5</v>
          </cell>
          <cell r="I159">
            <v>1079.0999999999999</v>
          </cell>
          <cell r="J159">
            <v>29.299999999999997</v>
          </cell>
          <cell r="K159">
            <v>309.09999999999997</v>
          </cell>
          <cell r="L159">
            <v>310.69999999999993</v>
          </cell>
          <cell r="M159">
            <v>133.49999999999997</v>
          </cell>
          <cell r="N159">
            <v>202.2</v>
          </cell>
          <cell r="O159">
            <v>129</v>
          </cell>
          <cell r="P159">
            <v>709.6</v>
          </cell>
          <cell r="Q159">
            <v>189</v>
          </cell>
          <cell r="R159">
            <v>111</v>
          </cell>
          <cell r="S159">
            <v>124.90000000000002</v>
          </cell>
          <cell r="T159">
            <v>237.59999999999997</v>
          </cell>
          <cell r="U159">
            <v>65.8</v>
          </cell>
          <cell r="V159">
            <v>87.5</v>
          </cell>
          <cell r="W159">
            <v>129.30000000000001</v>
          </cell>
          <cell r="X159">
            <v>20.8</v>
          </cell>
          <cell r="Y159">
            <v>144.70000000000002</v>
          </cell>
          <cell r="Z159">
            <v>5123.9000000000005</v>
          </cell>
          <cell r="AA159">
            <v>140.5</v>
          </cell>
          <cell r="AB159">
            <v>691.3</v>
          </cell>
          <cell r="AC159">
            <v>128.5</v>
          </cell>
          <cell r="AD159">
            <v>133.10000000000002</v>
          </cell>
          <cell r="AE159">
            <v>5.7</v>
          </cell>
          <cell r="AF159">
            <v>4428.3999999999996</v>
          </cell>
          <cell r="AG159">
            <v>456.5</v>
          </cell>
          <cell r="AH159">
            <v>25.500000000000004</v>
          </cell>
          <cell r="AI159">
            <v>77.200000000000017</v>
          </cell>
          <cell r="AJ159">
            <v>112.3</v>
          </cell>
          <cell r="AK159">
            <v>134.4</v>
          </cell>
          <cell r="AL159">
            <v>847</v>
          </cell>
        </row>
        <row r="160">
          <cell r="A160">
            <v>199911</v>
          </cell>
          <cell r="B160">
            <v>1882</v>
          </cell>
          <cell r="C160">
            <v>68.100000000000009</v>
          </cell>
          <cell r="D160">
            <v>249.10000000000002</v>
          </cell>
          <cell r="E160">
            <v>2921.1999999999994</v>
          </cell>
          <cell r="F160">
            <v>166.5</v>
          </cell>
          <cell r="G160">
            <v>157.4</v>
          </cell>
          <cell r="H160">
            <v>122</v>
          </cell>
          <cell r="I160">
            <v>1209.0999999999999</v>
          </cell>
          <cell r="J160">
            <v>33.9</v>
          </cell>
          <cell r="K160">
            <v>336.49999999999994</v>
          </cell>
          <cell r="L160">
            <v>324.69999999999993</v>
          </cell>
          <cell r="M160">
            <v>152.39999999999998</v>
          </cell>
          <cell r="N160">
            <v>222.6</v>
          </cell>
          <cell r="O160">
            <v>129.4</v>
          </cell>
          <cell r="P160">
            <v>782.5</v>
          </cell>
          <cell r="Q160">
            <v>202.9</v>
          </cell>
          <cell r="R160">
            <v>114.9</v>
          </cell>
          <cell r="S160">
            <v>136.50000000000003</v>
          </cell>
          <cell r="T160">
            <v>248.19999999999996</v>
          </cell>
          <cell r="U160">
            <v>72.399999999999991</v>
          </cell>
          <cell r="V160">
            <v>91.1</v>
          </cell>
          <cell r="W160">
            <v>131.5</v>
          </cell>
          <cell r="X160">
            <v>21</v>
          </cell>
          <cell r="Y160">
            <v>144.9</v>
          </cell>
          <cell r="Z160">
            <v>5720.4000000000005</v>
          </cell>
          <cell r="AA160">
            <v>157.4</v>
          </cell>
          <cell r="AB160">
            <v>751.3</v>
          </cell>
          <cell r="AC160">
            <v>155.19999999999999</v>
          </cell>
          <cell r="AD160">
            <v>146.70000000000002</v>
          </cell>
          <cell r="AE160">
            <v>6.3</v>
          </cell>
          <cell r="AF160">
            <v>4855.0999999999995</v>
          </cell>
          <cell r="AG160">
            <v>504.3</v>
          </cell>
          <cell r="AH160">
            <v>27.600000000000005</v>
          </cell>
          <cell r="AI160">
            <v>84.600000000000023</v>
          </cell>
          <cell r="AJ160">
            <v>122.8</v>
          </cell>
          <cell r="AK160">
            <v>147.9</v>
          </cell>
          <cell r="AL160">
            <v>929.7</v>
          </cell>
        </row>
        <row r="161">
          <cell r="A161">
            <v>199912</v>
          </cell>
          <cell r="B161">
            <v>1946.8</v>
          </cell>
          <cell r="C161">
            <v>69.800000000000011</v>
          </cell>
          <cell r="D161">
            <v>250.20000000000002</v>
          </cell>
          <cell r="E161">
            <v>3049.5999999999995</v>
          </cell>
          <cell r="F161">
            <v>168.7</v>
          </cell>
          <cell r="G161">
            <v>168.4</v>
          </cell>
          <cell r="H161">
            <v>142.19999999999999</v>
          </cell>
          <cell r="I161">
            <v>1344.1999999999998</v>
          </cell>
          <cell r="J161">
            <v>39.199999999999996</v>
          </cell>
          <cell r="K161">
            <v>364.59999999999997</v>
          </cell>
          <cell r="L161">
            <v>338.69999999999993</v>
          </cell>
          <cell r="M161">
            <v>165.99999999999997</v>
          </cell>
          <cell r="N161">
            <v>242</v>
          </cell>
          <cell r="O161">
            <v>130.30000000000001</v>
          </cell>
          <cell r="P161">
            <v>862.1</v>
          </cell>
          <cell r="Q161">
            <v>224.20000000000002</v>
          </cell>
          <cell r="R161">
            <v>116.30000000000001</v>
          </cell>
          <cell r="S161">
            <v>149.80000000000004</v>
          </cell>
          <cell r="T161">
            <v>258.49999999999994</v>
          </cell>
          <cell r="U161">
            <v>78.8</v>
          </cell>
          <cell r="V161">
            <v>97.8</v>
          </cell>
          <cell r="W161">
            <v>136</v>
          </cell>
          <cell r="X161">
            <v>21.4</v>
          </cell>
          <cell r="Y161">
            <v>145</v>
          </cell>
          <cell r="Z161">
            <v>6302.3</v>
          </cell>
          <cell r="AA161">
            <v>173.9</v>
          </cell>
          <cell r="AB161">
            <v>807.59999999999991</v>
          </cell>
          <cell r="AC161">
            <v>173.1</v>
          </cell>
          <cell r="AD161">
            <v>161.4</v>
          </cell>
          <cell r="AE161">
            <v>7</v>
          </cell>
          <cell r="AF161">
            <v>5284.9999999999991</v>
          </cell>
          <cell r="AG161">
            <v>553.4</v>
          </cell>
          <cell r="AH161">
            <v>29.800000000000004</v>
          </cell>
          <cell r="AI161">
            <v>93.200000000000017</v>
          </cell>
          <cell r="AJ161">
            <v>133.19999999999999</v>
          </cell>
          <cell r="AK161">
            <v>161.30000000000001</v>
          </cell>
          <cell r="AL161">
            <v>1013.3000000000001</v>
          </cell>
        </row>
        <row r="162">
          <cell r="A162">
            <v>200001</v>
          </cell>
          <cell r="B162">
            <v>100.9</v>
          </cell>
          <cell r="C162">
            <v>1.5</v>
          </cell>
          <cell r="D162">
            <v>1.3</v>
          </cell>
          <cell r="E162">
            <v>151.4</v>
          </cell>
          <cell r="F162">
            <v>0</v>
          </cell>
          <cell r="G162">
            <v>11.9</v>
          </cell>
          <cell r="H162">
            <v>16</v>
          </cell>
          <cell r="I162">
            <v>124.1</v>
          </cell>
          <cell r="J162">
            <v>2.5</v>
          </cell>
          <cell r="K162">
            <v>32</v>
          </cell>
          <cell r="L162">
            <v>25</v>
          </cell>
          <cell r="M162">
            <v>42.2</v>
          </cell>
          <cell r="N162">
            <v>20.6</v>
          </cell>
          <cell r="O162">
            <v>3.2</v>
          </cell>
          <cell r="P162">
            <v>76.599999999999994</v>
          </cell>
          <cell r="Q162">
            <v>31.3</v>
          </cell>
          <cell r="R162">
            <v>1.1000000000000001</v>
          </cell>
          <cell r="S162">
            <v>17.8</v>
          </cell>
          <cell r="T162">
            <v>9.9</v>
          </cell>
          <cell r="U162">
            <v>7.4</v>
          </cell>
          <cell r="V162">
            <v>9.9</v>
          </cell>
          <cell r="W162">
            <v>8.1</v>
          </cell>
          <cell r="X162">
            <v>2.7</v>
          </cell>
          <cell r="Y162">
            <v>0.3</v>
          </cell>
          <cell r="Z162">
            <v>625.20000000000005</v>
          </cell>
          <cell r="AA162">
            <v>11.1</v>
          </cell>
          <cell r="AB162">
            <v>65.099999999999994</v>
          </cell>
          <cell r="AC162">
            <v>16.3</v>
          </cell>
          <cell r="AD162">
            <v>13</v>
          </cell>
          <cell r="AE162">
            <v>0.8</v>
          </cell>
          <cell r="AF162">
            <v>468.2</v>
          </cell>
          <cell r="AG162">
            <v>49.9</v>
          </cell>
          <cell r="AH162">
            <v>2.2000000000000002</v>
          </cell>
          <cell r="AI162">
            <v>7.3</v>
          </cell>
          <cell r="AJ162">
            <v>10</v>
          </cell>
          <cell r="AK162">
            <v>13.4</v>
          </cell>
          <cell r="AL162">
            <v>88</v>
          </cell>
        </row>
        <row r="163">
          <cell r="A163" t="str">
            <v>FUENTE: MINAG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5"/>
      <sheetName val="10"/>
      <sheetName val="15"/>
      <sheetName val="20"/>
      <sheetName val="25"/>
      <sheetName val="35"/>
      <sheetName val="40"/>
      <sheetName val="45"/>
      <sheetName val="55"/>
      <sheetName val="RESDIV"/>
      <sheetName val="Annual Changes"/>
      <sheetName val="Annual_Changes"/>
      <sheetName val="INPUT sonstige"/>
      <sheetName val="Input_BS_HW_Sonderst_BW"/>
      <sheetName val="INPUT_DS_CAPEX"/>
      <sheetName val="Input_DS_Migration_BW"/>
      <sheetName val="Input_BS_Neg. Adjustments_BW"/>
      <sheetName val="INPUT_ RS_Skonti+Rabatte"/>
      <sheetName val="Input Vertrieb ges  Kst-B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04"/>
      <sheetName val="1804"/>
      <sheetName val="2804"/>
    </sheetNames>
    <sheetDataSet>
      <sheetData sheetId="0" refreshError="1">
        <row r="1">
          <cell r="A1" t="str">
            <v>Llave</v>
          </cell>
          <cell r="B1" t="str">
            <v>tipol</v>
          </cell>
          <cell r="C1" t="str">
            <v>tipotraf</v>
          </cell>
          <cell r="D1" t="str">
            <v>SumaDeCanLLamadas</v>
          </cell>
          <cell r="E1" t="str">
            <v>SumaDeMinConex</v>
          </cell>
          <cell r="F1" t="str">
            <v>SumaDeMinConv</v>
          </cell>
          <cell r="G1" t="str">
            <v>SumaDeMinCons</v>
          </cell>
          <cell r="H1" t="str">
            <v>SumaDeMontoFact</v>
          </cell>
        </row>
        <row r="2">
          <cell r="A2" t="str">
            <v>-</v>
          </cell>
          <cell r="B2">
            <v>0</v>
          </cell>
          <cell r="C2">
            <v>0</v>
          </cell>
          <cell r="D2">
            <v>568</v>
          </cell>
          <cell r="E2">
            <v>0</v>
          </cell>
          <cell r="F2">
            <v>1215</v>
          </cell>
          <cell r="G2">
            <v>1215</v>
          </cell>
          <cell r="H2">
            <v>7800.3</v>
          </cell>
        </row>
        <row r="3">
          <cell r="A3" t="str">
            <v>Bolsa-Libre</v>
          </cell>
          <cell r="B3" t="str">
            <v>Bolsa</v>
          </cell>
          <cell r="C3" t="str">
            <v>Libre</v>
          </cell>
          <cell r="D3">
            <v>3315</v>
          </cell>
          <cell r="E3">
            <v>3315</v>
          </cell>
          <cell r="F3">
            <v>14812</v>
          </cell>
          <cell r="G3">
            <v>18127</v>
          </cell>
          <cell r="H3">
            <v>0</v>
          </cell>
        </row>
        <row r="4">
          <cell r="A4" t="str">
            <v>Bonos-Bonos</v>
          </cell>
          <cell r="B4" t="str">
            <v>Bonos</v>
          </cell>
          <cell r="C4" t="str">
            <v>Bonos</v>
          </cell>
          <cell r="D4">
            <v>2765</v>
          </cell>
          <cell r="E4">
            <v>2765</v>
          </cell>
          <cell r="F4">
            <v>37601</v>
          </cell>
          <cell r="G4">
            <v>40366</v>
          </cell>
          <cell r="H4">
            <v>0</v>
          </cell>
        </row>
        <row r="5">
          <cell r="A5" t="str">
            <v>Fonofacil Plus HN-Libre</v>
          </cell>
          <cell r="B5" t="str">
            <v>Fonofacil Plus HN</v>
          </cell>
          <cell r="C5" t="str">
            <v>Libre</v>
          </cell>
          <cell r="D5">
            <v>0</v>
          </cell>
          <cell r="E5">
            <v>0</v>
          </cell>
          <cell r="F5">
            <v>1</v>
          </cell>
          <cell r="G5">
            <v>1</v>
          </cell>
          <cell r="H5">
            <v>0</v>
          </cell>
        </row>
        <row r="6">
          <cell r="A6" t="str">
            <v>LCEconomica HN-Libre</v>
          </cell>
          <cell r="B6" t="str">
            <v>LCEconomica HN</v>
          </cell>
          <cell r="C6" t="str">
            <v>Libre</v>
          </cell>
          <cell r="D6">
            <v>0</v>
          </cell>
          <cell r="E6">
            <v>0</v>
          </cell>
          <cell r="F6">
            <v>4</v>
          </cell>
          <cell r="G6">
            <v>4</v>
          </cell>
          <cell r="H6">
            <v>0</v>
          </cell>
        </row>
        <row r="7">
          <cell r="A7" t="str">
            <v>LCEconomica HR-Libre</v>
          </cell>
          <cell r="B7" t="str">
            <v>LCEconomica HR</v>
          </cell>
          <cell r="C7" t="str">
            <v>Libre</v>
          </cell>
          <cell r="D7">
            <v>0</v>
          </cell>
          <cell r="E7">
            <v>0</v>
          </cell>
          <cell r="F7">
            <v>32</v>
          </cell>
          <cell r="G7">
            <v>32</v>
          </cell>
          <cell r="H7">
            <v>0</v>
          </cell>
        </row>
        <row r="8">
          <cell r="A8" t="str">
            <v>LCSuperEconomica HN-Libre</v>
          </cell>
          <cell r="B8" t="str">
            <v>LCSuperEconomica HN</v>
          </cell>
          <cell r="C8" t="str">
            <v>Libre</v>
          </cell>
          <cell r="D8">
            <v>219</v>
          </cell>
          <cell r="E8">
            <v>219</v>
          </cell>
          <cell r="F8">
            <v>267</v>
          </cell>
          <cell r="G8">
            <v>486</v>
          </cell>
          <cell r="H8">
            <v>0</v>
          </cell>
        </row>
        <row r="9">
          <cell r="A9" t="str">
            <v>LCSuperEconomica HR-Libre</v>
          </cell>
          <cell r="B9" t="str">
            <v>LCSuperEconomica HR</v>
          </cell>
          <cell r="C9" t="str">
            <v>Libre</v>
          </cell>
          <cell r="D9">
            <v>67</v>
          </cell>
          <cell r="E9">
            <v>67</v>
          </cell>
          <cell r="F9">
            <v>155</v>
          </cell>
          <cell r="G9">
            <v>222</v>
          </cell>
          <cell r="H9">
            <v>0</v>
          </cell>
        </row>
        <row r="10">
          <cell r="A10" t="str">
            <v>LDC Control Especial HN-Libre</v>
          </cell>
          <cell r="B10" t="str">
            <v>LDC Control Especial HN</v>
          </cell>
          <cell r="C10" t="str">
            <v>Libre</v>
          </cell>
          <cell r="D10">
            <v>53</v>
          </cell>
          <cell r="E10">
            <v>53</v>
          </cell>
          <cell r="F10">
            <v>834</v>
          </cell>
          <cell r="G10">
            <v>887</v>
          </cell>
          <cell r="H10">
            <v>0</v>
          </cell>
        </row>
        <row r="11">
          <cell r="A11" t="str">
            <v>LDC Control Plan1 HN-Libre</v>
          </cell>
          <cell r="B11" t="str">
            <v>LDC Control Plan1 HN</v>
          </cell>
          <cell r="C11" t="str">
            <v>Libre</v>
          </cell>
          <cell r="D11">
            <v>25</v>
          </cell>
          <cell r="E11">
            <v>25</v>
          </cell>
          <cell r="F11">
            <v>88</v>
          </cell>
          <cell r="G11">
            <v>113</v>
          </cell>
          <cell r="H11">
            <v>0</v>
          </cell>
        </row>
        <row r="12">
          <cell r="A12" t="str">
            <v>LDC Control Plan1 HR-Libre</v>
          </cell>
          <cell r="B12" t="str">
            <v>LDC Control Plan1 HR</v>
          </cell>
          <cell r="C12" t="str">
            <v>Libre</v>
          </cell>
          <cell r="D12">
            <v>38</v>
          </cell>
          <cell r="E12">
            <v>38</v>
          </cell>
          <cell r="F12">
            <v>124</v>
          </cell>
          <cell r="G12">
            <v>162</v>
          </cell>
          <cell r="H12">
            <v>0</v>
          </cell>
        </row>
        <row r="13">
          <cell r="A13" t="str">
            <v>LDC Control Plan3 HR-Libre</v>
          </cell>
          <cell r="B13" t="str">
            <v>LDC Control Plan3 HR</v>
          </cell>
          <cell r="C13" t="str">
            <v>Libre</v>
          </cell>
          <cell r="D13">
            <v>0</v>
          </cell>
          <cell r="E13">
            <v>0</v>
          </cell>
          <cell r="F13">
            <v>12</v>
          </cell>
          <cell r="G13">
            <v>12</v>
          </cell>
          <cell r="H13">
            <v>0</v>
          </cell>
        </row>
        <row r="14">
          <cell r="A14" t="str">
            <v>Línea Plus HN-Exceso</v>
          </cell>
          <cell r="B14" t="str">
            <v>Línea Plus HN</v>
          </cell>
          <cell r="C14" t="str">
            <v>Exceso</v>
          </cell>
          <cell r="D14">
            <v>1722268</v>
          </cell>
          <cell r="E14">
            <v>1722268</v>
          </cell>
          <cell r="F14">
            <v>4764997</v>
          </cell>
          <cell r="G14">
            <v>6487265</v>
          </cell>
          <cell r="H14">
            <v>416461.03399999999</v>
          </cell>
        </row>
        <row r="15">
          <cell r="A15" t="str">
            <v>Línea Plus HN-Libre</v>
          </cell>
          <cell r="B15" t="str">
            <v>Línea Plus HN</v>
          </cell>
          <cell r="C15" t="str">
            <v>Libre</v>
          </cell>
          <cell r="D15">
            <v>992308</v>
          </cell>
          <cell r="E15">
            <v>992308</v>
          </cell>
          <cell r="F15">
            <v>2839326</v>
          </cell>
          <cell r="G15">
            <v>3831634</v>
          </cell>
          <cell r="H15">
            <v>0</v>
          </cell>
        </row>
        <row r="16">
          <cell r="A16" t="str">
            <v>Línea Plus HR-Exceso</v>
          </cell>
          <cell r="B16" t="str">
            <v>Línea Plus HR</v>
          </cell>
          <cell r="C16" t="str">
            <v>Exceso</v>
          </cell>
          <cell r="D16">
            <v>555957</v>
          </cell>
          <cell r="E16">
            <v>555957</v>
          </cell>
          <cell r="F16">
            <v>2221839</v>
          </cell>
          <cell r="G16">
            <v>2777796</v>
          </cell>
          <cell r="H16">
            <v>113322.50099999999</v>
          </cell>
        </row>
        <row r="17">
          <cell r="A17" t="str">
            <v>Línea Plus HR-Libre</v>
          </cell>
          <cell r="B17" t="str">
            <v>Línea Plus HR</v>
          </cell>
          <cell r="C17" t="str">
            <v>Libre</v>
          </cell>
          <cell r="D17">
            <v>406025</v>
          </cell>
          <cell r="E17">
            <v>406025</v>
          </cell>
          <cell r="F17">
            <v>1469352</v>
          </cell>
          <cell r="G17">
            <v>1875377</v>
          </cell>
          <cell r="H17">
            <v>0</v>
          </cell>
        </row>
        <row r="18">
          <cell r="A18" t="str">
            <v>LPremium HN-Exceso</v>
          </cell>
          <cell r="B18" t="str">
            <v>LPremium HN</v>
          </cell>
          <cell r="C18" t="str">
            <v>Exceso</v>
          </cell>
          <cell r="D18">
            <v>1118048</v>
          </cell>
          <cell r="E18">
            <v>1118048</v>
          </cell>
          <cell r="F18">
            <v>4083121</v>
          </cell>
          <cell r="G18">
            <v>5201169</v>
          </cell>
          <cell r="H18">
            <v>349386.31</v>
          </cell>
        </row>
        <row r="19">
          <cell r="A19" t="str">
            <v>LPremium HN-Libre</v>
          </cell>
          <cell r="B19" t="str">
            <v>LPremium HN</v>
          </cell>
          <cell r="C19" t="str">
            <v>Libre</v>
          </cell>
          <cell r="D19">
            <v>198953</v>
          </cell>
          <cell r="E19">
            <v>198953</v>
          </cell>
          <cell r="F19">
            <v>589402</v>
          </cell>
          <cell r="G19">
            <v>788355</v>
          </cell>
          <cell r="H19">
            <v>0</v>
          </cell>
        </row>
        <row r="20">
          <cell r="A20" t="str">
            <v>LPremium HN-Plana</v>
          </cell>
          <cell r="B20" t="str">
            <v>LPremium HN</v>
          </cell>
          <cell r="C20" t="str">
            <v>Plana</v>
          </cell>
          <cell r="D20">
            <v>8004</v>
          </cell>
          <cell r="E20">
            <v>8004</v>
          </cell>
          <cell r="F20">
            <v>419543</v>
          </cell>
          <cell r="G20">
            <v>427547</v>
          </cell>
          <cell r="H20">
            <v>0</v>
          </cell>
        </row>
        <row r="21">
          <cell r="A21" t="str">
            <v>LPremium HR-Exceso</v>
          </cell>
          <cell r="B21" t="str">
            <v>LPremium HR</v>
          </cell>
          <cell r="C21" t="str">
            <v>Exceso</v>
          </cell>
          <cell r="D21">
            <v>45697</v>
          </cell>
          <cell r="E21">
            <v>45697</v>
          </cell>
          <cell r="F21">
            <v>480688</v>
          </cell>
          <cell r="G21">
            <v>526385</v>
          </cell>
          <cell r="H21">
            <v>18170.368000000002</v>
          </cell>
        </row>
        <row r="22">
          <cell r="A22" t="str">
            <v>LPremium HR-Libre</v>
          </cell>
          <cell r="B22" t="str">
            <v>LPremium HR</v>
          </cell>
          <cell r="C22" t="str">
            <v>Libre</v>
          </cell>
          <cell r="D22">
            <v>7877</v>
          </cell>
          <cell r="E22">
            <v>7877</v>
          </cell>
          <cell r="F22">
            <v>34097</v>
          </cell>
          <cell r="G22">
            <v>41974</v>
          </cell>
          <cell r="H22">
            <v>0</v>
          </cell>
        </row>
        <row r="23">
          <cell r="A23" t="str">
            <v>LPremium HR-Plana</v>
          </cell>
          <cell r="B23" t="str">
            <v>LPremium HR</v>
          </cell>
          <cell r="C23" t="str">
            <v>Plana</v>
          </cell>
          <cell r="D23">
            <v>2417654</v>
          </cell>
          <cell r="E23">
            <v>2417654</v>
          </cell>
          <cell r="F23">
            <v>33810556</v>
          </cell>
          <cell r="G23">
            <v>36228210</v>
          </cell>
          <cell r="H23">
            <v>7344.7649999999994</v>
          </cell>
        </row>
        <row r="24">
          <cell r="A24" t="str">
            <v>Plan Tarifario1 HN-Exceso</v>
          </cell>
          <cell r="B24" t="str">
            <v>Plan Tarifario1 HN</v>
          </cell>
          <cell r="C24" t="str">
            <v>Exceso</v>
          </cell>
          <cell r="D24">
            <v>1195330</v>
          </cell>
          <cell r="E24">
            <v>1195330</v>
          </cell>
          <cell r="F24">
            <v>3441905</v>
          </cell>
          <cell r="G24">
            <v>4637235</v>
          </cell>
          <cell r="H24">
            <v>460994.95800000004</v>
          </cell>
        </row>
        <row r="25">
          <cell r="A25" t="str">
            <v>Plan Tarifario1 HN-Libre</v>
          </cell>
          <cell r="B25" t="str">
            <v>Plan Tarifario1 HN</v>
          </cell>
          <cell r="C25" t="str">
            <v>Libre</v>
          </cell>
          <cell r="D25">
            <v>366563</v>
          </cell>
          <cell r="E25">
            <v>366563</v>
          </cell>
          <cell r="F25">
            <v>928298</v>
          </cell>
          <cell r="G25">
            <v>1294861</v>
          </cell>
          <cell r="H25">
            <v>0</v>
          </cell>
        </row>
        <row r="26">
          <cell r="A26" t="str">
            <v>Plan Tarifario1 HR-Exceso</v>
          </cell>
          <cell r="B26" t="str">
            <v>Plan Tarifario1 HR</v>
          </cell>
          <cell r="C26" t="str">
            <v>Exceso</v>
          </cell>
          <cell r="D26">
            <v>657712</v>
          </cell>
          <cell r="E26">
            <v>657712</v>
          </cell>
          <cell r="F26">
            <v>2564054</v>
          </cell>
          <cell r="G26">
            <v>3221766</v>
          </cell>
          <cell r="H26">
            <v>165749.64800000002</v>
          </cell>
        </row>
        <row r="27">
          <cell r="A27" t="str">
            <v>Plan Tarifario1 HR-Libre</v>
          </cell>
          <cell r="B27" t="str">
            <v>Plan Tarifario1 HR</v>
          </cell>
          <cell r="C27" t="str">
            <v>Libre</v>
          </cell>
          <cell r="D27">
            <v>197586</v>
          </cell>
          <cell r="E27">
            <v>197586</v>
          </cell>
          <cell r="F27">
            <v>580396</v>
          </cell>
          <cell r="G27">
            <v>777982</v>
          </cell>
          <cell r="H27">
            <v>0</v>
          </cell>
        </row>
        <row r="28">
          <cell r="A28" t="str">
            <v>Plan Tarifario1 HR-Plana</v>
          </cell>
          <cell r="B28" t="str">
            <v>Plan Tarifario1 HR</v>
          </cell>
          <cell r="C28" t="str">
            <v>Plana</v>
          </cell>
          <cell r="D28">
            <v>4957</v>
          </cell>
          <cell r="E28">
            <v>4957</v>
          </cell>
          <cell r="F28">
            <v>249705</v>
          </cell>
          <cell r="G28">
            <v>254662</v>
          </cell>
          <cell r="H28">
            <v>0</v>
          </cell>
        </row>
        <row r="29">
          <cell r="A29" t="str">
            <v>Plan Tarifario2 HN-Exceso</v>
          </cell>
          <cell r="B29" t="str">
            <v>Plan Tarifario2 HN</v>
          </cell>
          <cell r="C29" t="str">
            <v>Exceso</v>
          </cell>
          <cell r="D29">
            <v>119754</v>
          </cell>
          <cell r="E29">
            <v>119754</v>
          </cell>
          <cell r="F29">
            <v>363202</v>
          </cell>
          <cell r="G29">
            <v>482956</v>
          </cell>
          <cell r="H29">
            <v>43897.392</v>
          </cell>
        </row>
        <row r="30">
          <cell r="A30" t="str">
            <v>Plan Tarifario2 HN-Libre</v>
          </cell>
          <cell r="B30" t="str">
            <v>Plan Tarifario2 HN</v>
          </cell>
          <cell r="C30" t="str">
            <v>Libre</v>
          </cell>
          <cell r="D30">
            <v>144990</v>
          </cell>
          <cell r="E30">
            <v>144990</v>
          </cell>
          <cell r="F30">
            <v>410899</v>
          </cell>
          <cell r="G30">
            <v>555889</v>
          </cell>
          <cell r="H30">
            <v>0</v>
          </cell>
        </row>
        <row r="31">
          <cell r="A31" t="str">
            <v>Plan Tarifario2 HR-Exceso</v>
          </cell>
          <cell r="B31" t="str">
            <v>Plan Tarifario2 HR</v>
          </cell>
          <cell r="C31" t="str">
            <v>Exceso</v>
          </cell>
          <cell r="D31">
            <v>56505</v>
          </cell>
          <cell r="E31">
            <v>56505</v>
          </cell>
          <cell r="F31">
            <v>242361</v>
          </cell>
          <cell r="G31">
            <v>298866</v>
          </cell>
          <cell r="H31">
            <v>14218.126</v>
          </cell>
        </row>
        <row r="32">
          <cell r="A32" t="str">
            <v>Plan Tarifario2 HR-Libre</v>
          </cell>
          <cell r="B32" t="str">
            <v>Plan Tarifario2 HR</v>
          </cell>
          <cell r="C32" t="str">
            <v>Libre</v>
          </cell>
          <cell r="D32">
            <v>71857</v>
          </cell>
          <cell r="E32">
            <v>71857</v>
          </cell>
          <cell r="F32">
            <v>254678</v>
          </cell>
          <cell r="G32">
            <v>326535</v>
          </cell>
          <cell r="H32">
            <v>0</v>
          </cell>
        </row>
        <row r="33">
          <cell r="A33" t="str">
            <v>Plan Tarifario2 HR-Plana</v>
          </cell>
          <cell r="B33" t="str">
            <v>Plan Tarifario2 HR</v>
          </cell>
          <cell r="C33" t="str">
            <v>Plana</v>
          </cell>
          <cell r="D33">
            <v>364</v>
          </cell>
          <cell r="E33">
            <v>364</v>
          </cell>
          <cell r="F33">
            <v>12068</v>
          </cell>
          <cell r="G33">
            <v>12432</v>
          </cell>
          <cell r="H33">
            <v>0</v>
          </cell>
        </row>
        <row r="34">
          <cell r="A34" t="str">
            <v>Plan Tarifario3 HN-Exceso</v>
          </cell>
          <cell r="B34" t="str">
            <v>Plan Tarifario3 HN</v>
          </cell>
          <cell r="C34" t="str">
            <v>Exceso</v>
          </cell>
          <cell r="D34">
            <v>61262</v>
          </cell>
          <cell r="E34">
            <v>61262</v>
          </cell>
          <cell r="F34">
            <v>186485</v>
          </cell>
          <cell r="G34">
            <v>247747</v>
          </cell>
          <cell r="H34">
            <v>20480.962</v>
          </cell>
        </row>
        <row r="35">
          <cell r="A35" t="str">
            <v>Plan Tarifario3 HN-Libre</v>
          </cell>
          <cell r="B35" t="str">
            <v>Plan Tarifario3 HN</v>
          </cell>
          <cell r="C35" t="str">
            <v>Libre</v>
          </cell>
          <cell r="D35">
            <v>87977</v>
          </cell>
          <cell r="E35">
            <v>87977</v>
          </cell>
          <cell r="F35">
            <v>251194</v>
          </cell>
          <cell r="G35">
            <v>339171</v>
          </cell>
          <cell r="H35">
            <v>0</v>
          </cell>
        </row>
        <row r="36">
          <cell r="A36" t="str">
            <v>Plan Tarifario3 HR-Exceso</v>
          </cell>
          <cell r="B36" t="str">
            <v>Plan Tarifario3 HR</v>
          </cell>
          <cell r="C36" t="str">
            <v>Exceso</v>
          </cell>
          <cell r="D36">
            <v>27056</v>
          </cell>
          <cell r="E36">
            <v>27056</v>
          </cell>
          <cell r="F36">
            <v>118106</v>
          </cell>
          <cell r="G36">
            <v>145162</v>
          </cell>
          <cell r="H36">
            <v>6274.2020000000002</v>
          </cell>
        </row>
        <row r="37">
          <cell r="A37" t="str">
            <v>Plan Tarifario3 HR-Libre</v>
          </cell>
          <cell r="B37" t="str">
            <v>Plan Tarifario3 HR</v>
          </cell>
          <cell r="C37" t="str">
            <v>Libre</v>
          </cell>
          <cell r="D37">
            <v>39191</v>
          </cell>
          <cell r="E37">
            <v>39191</v>
          </cell>
          <cell r="F37">
            <v>142420</v>
          </cell>
          <cell r="G37">
            <v>181611</v>
          </cell>
          <cell r="H37">
            <v>0</v>
          </cell>
        </row>
        <row r="38">
          <cell r="A38" t="str">
            <v>Plan Tarifario3 HR-Plana</v>
          </cell>
          <cell r="B38" t="str">
            <v>Plan Tarifario3 HR</v>
          </cell>
          <cell r="C38" t="str">
            <v>Plana</v>
          </cell>
          <cell r="D38">
            <v>265</v>
          </cell>
          <cell r="E38">
            <v>265</v>
          </cell>
          <cell r="F38">
            <v>12063</v>
          </cell>
          <cell r="G38">
            <v>12328</v>
          </cell>
          <cell r="H38">
            <v>0</v>
          </cell>
        </row>
        <row r="39">
          <cell r="A39" t="str">
            <v>Plan Tarifario4 HN-Exceso</v>
          </cell>
          <cell r="B39" t="str">
            <v>Plan Tarifario4 HN</v>
          </cell>
          <cell r="C39" t="str">
            <v>Exceso</v>
          </cell>
          <cell r="D39">
            <v>40140</v>
          </cell>
          <cell r="E39">
            <v>40140</v>
          </cell>
          <cell r="F39">
            <v>120558</v>
          </cell>
          <cell r="G39">
            <v>160698</v>
          </cell>
          <cell r="H39">
            <v>12174.84</v>
          </cell>
        </row>
        <row r="40">
          <cell r="A40" t="str">
            <v>Plan Tarifario4 HN-Libre</v>
          </cell>
          <cell r="B40" t="str">
            <v>Plan Tarifario4 HN</v>
          </cell>
          <cell r="C40" t="str">
            <v>Libre</v>
          </cell>
          <cell r="D40">
            <v>65410</v>
          </cell>
          <cell r="E40">
            <v>65410</v>
          </cell>
          <cell r="F40">
            <v>187190</v>
          </cell>
          <cell r="G40">
            <v>252600</v>
          </cell>
          <cell r="H40">
            <v>0</v>
          </cell>
        </row>
        <row r="41">
          <cell r="A41" t="str">
            <v>Plan Tarifario4 HR-Exceso</v>
          </cell>
          <cell r="B41" t="str">
            <v>Plan Tarifario4 HR</v>
          </cell>
          <cell r="C41" t="str">
            <v>Exceso</v>
          </cell>
          <cell r="D41">
            <v>14614</v>
          </cell>
          <cell r="E41">
            <v>14614</v>
          </cell>
          <cell r="F41">
            <v>59491</v>
          </cell>
          <cell r="G41">
            <v>74105</v>
          </cell>
          <cell r="H41">
            <v>2925.5330000000004</v>
          </cell>
        </row>
        <row r="42">
          <cell r="A42" t="str">
            <v>Plan Tarifario4 HR-Libre</v>
          </cell>
          <cell r="B42" t="str">
            <v>Plan Tarifario4 HR</v>
          </cell>
          <cell r="C42" t="str">
            <v>Libre</v>
          </cell>
          <cell r="D42">
            <v>24593</v>
          </cell>
          <cell r="E42">
            <v>24593</v>
          </cell>
          <cell r="F42">
            <v>89929</v>
          </cell>
          <cell r="G42">
            <v>114522</v>
          </cell>
          <cell r="H42">
            <v>0</v>
          </cell>
        </row>
        <row r="43">
          <cell r="A43" t="str">
            <v>Plan Tarifario4 HR-Plana</v>
          </cell>
          <cell r="B43" t="str">
            <v>Plan Tarifario4 HR</v>
          </cell>
          <cell r="C43" t="str">
            <v>Plana</v>
          </cell>
          <cell r="D43">
            <v>71</v>
          </cell>
          <cell r="E43">
            <v>71</v>
          </cell>
          <cell r="F43">
            <v>3730</v>
          </cell>
          <cell r="G43">
            <v>3801</v>
          </cell>
          <cell r="H43">
            <v>0</v>
          </cell>
        </row>
        <row r="44">
          <cell r="A44" t="str">
            <v>Plan Tarifario5 HN-Exceso</v>
          </cell>
          <cell r="B44" t="str">
            <v>Plan Tarifario5 HN</v>
          </cell>
          <cell r="C44" t="str">
            <v>Exceso</v>
          </cell>
          <cell r="D44">
            <v>1113529</v>
          </cell>
          <cell r="E44">
            <v>1113529</v>
          </cell>
          <cell r="F44">
            <v>2887637</v>
          </cell>
          <cell r="G44">
            <v>4001166</v>
          </cell>
          <cell r="H44">
            <v>256496.622</v>
          </cell>
        </row>
        <row r="45">
          <cell r="A45" t="str">
            <v>Plan Tarifario5 HN-Libre</v>
          </cell>
          <cell r="B45" t="str">
            <v>Plan Tarifario5 HN</v>
          </cell>
          <cell r="C45" t="str">
            <v>Libre</v>
          </cell>
          <cell r="D45">
            <v>845891</v>
          </cell>
          <cell r="E45">
            <v>845891</v>
          </cell>
          <cell r="F45">
            <v>2318029</v>
          </cell>
          <cell r="G45">
            <v>3163920</v>
          </cell>
          <cell r="H45">
            <v>0</v>
          </cell>
        </row>
        <row r="46">
          <cell r="A46" t="str">
            <v>Plan Tarifario5 HR-Exceso</v>
          </cell>
          <cell r="B46" t="str">
            <v>Plan Tarifario5 HR</v>
          </cell>
          <cell r="C46" t="str">
            <v>Exceso</v>
          </cell>
          <cell r="D46">
            <v>275886</v>
          </cell>
          <cell r="E46">
            <v>275886</v>
          </cell>
          <cell r="F46">
            <v>993955</v>
          </cell>
          <cell r="G46">
            <v>1269841</v>
          </cell>
          <cell r="H46">
            <v>39369.236000000004</v>
          </cell>
        </row>
        <row r="47">
          <cell r="A47" t="str">
            <v>Plan Tarifario5 HR-Libre</v>
          </cell>
          <cell r="B47" t="str">
            <v>Plan Tarifario5 HR</v>
          </cell>
          <cell r="C47" t="str">
            <v>Libre</v>
          </cell>
          <cell r="D47">
            <v>223961</v>
          </cell>
          <cell r="E47">
            <v>223961</v>
          </cell>
          <cell r="F47">
            <v>816581</v>
          </cell>
          <cell r="G47">
            <v>1040542</v>
          </cell>
          <cell r="H47">
            <v>0</v>
          </cell>
        </row>
        <row r="48">
          <cell r="A48" t="str">
            <v>Plan Tarifario5 HR-Plana</v>
          </cell>
          <cell r="B48" t="str">
            <v>Plan Tarifario5 HR</v>
          </cell>
          <cell r="C48" t="str">
            <v>Plana</v>
          </cell>
          <cell r="D48">
            <v>633</v>
          </cell>
          <cell r="E48">
            <v>633</v>
          </cell>
          <cell r="F48">
            <v>24748</v>
          </cell>
          <cell r="G48">
            <v>25381</v>
          </cell>
          <cell r="H48">
            <v>0</v>
          </cell>
        </row>
        <row r="49">
          <cell r="A49" t="str">
            <v>Plan Tarifario6 HN-Exceso</v>
          </cell>
          <cell r="B49" t="str">
            <v>Plan Tarifario6 HN</v>
          </cell>
          <cell r="C49" t="str">
            <v>Exceso</v>
          </cell>
          <cell r="D49">
            <v>474677</v>
          </cell>
          <cell r="E49">
            <v>474677</v>
          </cell>
          <cell r="F49">
            <v>1358471</v>
          </cell>
          <cell r="G49">
            <v>1833148</v>
          </cell>
          <cell r="H49">
            <v>119234.07</v>
          </cell>
        </row>
        <row r="50">
          <cell r="A50" t="str">
            <v>Plan Tarifario6 HN-Libre</v>
          </cell>
          <cell r="B50" t="str">
            <v>Plan Tarifario6 HN</v>
          </cell>
          <cell r="C50" t="str">
            <v>Libre</v>
          </cell>
          <cell r="D50">
            <v>44000</v>
          </cell>
          <cell r="E50">
            <v>44000</v>
          </cell>
          <cell r="F50">
            <v>109743</v>
          </cell>
          <cell r="G50">
            <v>153743</v>
          </cell>
          <cell r="H50">
            <v>0</v>
          </cell>
        </row>
        <row r="51">
          <cell r="A51" t="str">
            <v>Plan Tarifario6 HR-Exceso</v>
          </cell>
          <cell r="B51" t="str">
            <v>Plan Tarifario6 HR</v>
          </cell>
          <cell r="C51" t="str">
            <v>Exceso</v>
          </cell>
          <cell r="D51">
            <v>192520</v>
          </cell>
          <cell r="E51">
            <v>192520</v>
          </cell>
          <cell r="F51">
            <v>773094</v>
          </cell>
          <cell r="G51">
            <v>965614</v>
          </cell>
          <cell r="H51">
            <v>30334.325999999997</v>
          </cell>
        </row>
        <row r="52">
          <cell r="A52" t="str">
            <v>Plan Tarifario6 HR-Libre</v>
          </cell>
          <cell r="B52" t="str">
            <v>Plan Tarifario6 HR</v>
          </cell>
          <cell r="C52" t="str">
            <v>Libre</v>
          </cell>
          <cell r="D52">
            <v>66749</v>
          </cell>
          <cell r="E52">
            <v>66749</v>
          </cell>
          <cell r="F52">
            <v>214590</v>
          </cell>
          <cell r="G52">
            <v>281339</v>
          </cell>
          <cell r="H52">
            <v>0</v>
          </cell>
        </row>
        <row r="53">
          <cell r="A53" t="str">
            <v>Plan Tarifario6 HR-Plana</v>
          </cell>
          <cell r="B53" t="str">
            <v>Plan Tarifario6 HR</v>
          </cell>
          <cell r="C53" t="str">
            <v>Plana</v>
          </cell>
          <cell r="D53">
            <v>958</v>
          </cell>
          <cell r="E53">
            <v>958</v>
          </cell>
          <cell r="F53">
            <v>47205</v>
          </cell>
          <cell r="G53">
            <v>48163</v>
          </cell>
          <cell r="H53">
            <v>0</v>
          </cell>
        </row>
        <row r="54">
          <cell r="A54" t="str">
            <v>PlanSegundo HN-Exceso</v>
          </cell>
          <cell r="B54" t="str">
            <v>PlanSegundo HN</v>
          </cell>
          <cell r="C54" t="str">
            <v>Exceso</v>
          </cell>
          <cell r="D54">
            <v>657529</v>
          </cell>
          <cell r="E54">
            <v>19725870</v>
          </cell>
          <cell r="F54">
            <v>78112873</v>
          </cell>
          <cell r="G54">
            <v>97838743</v>
          </cell>
          <cell r="H54">
            <v>192742.32371000003</v>
          </cell>
        </row>
        <row r="55">
          <cell r="A55" t="str">
            <v>PlanSegundo HN-Libre</v>
          </cell>
          <cell r="B55" t="str">
            <v>PlanSegundo HN</v>
          </cell>
          <cell r="C55" t="str">
            <v>Libre</v>
          </cell>
          <cell r="D55">
            <v>131845</v>
          </cell>
          <cell r="E55">
            <v>3955350</v>
          </cell>
          <cell r="F55">
            <v>16226781</v>
          </cell>
          <cell r="G55">
            <v>20182131</v>
          </cell>
          <cell r="H55">
            <v>0</v>
          </cell>
        </row>
        <row r="56">
          <cell r="A56" t="str">
            <v>PlanSegundo HN-Plana</v>
          </cell>
          <cell r="B56" t="str">
            <v>PlanSegundo HN</v>
          </cell>
          <cell r="C56" t="str">
            <v>Plana</v>
          </cell>
          <cell r="D56">
            <v>1</v>
          </cell>
          <cell r="E56">
            <v>1</v>
          </cell>
          <cell r="F56">
            <v>2356</v>
          </cell>
          <cell r="G56">
            <v>2357</v>
          </cell>
          <cell r="H56">
            <v>0</v>
          </cell>
        </row>
        <row r="57">
          <cell r="A57" t="str">
            <v>PlanSegundo HR-Exceso</v>
          </cell>
          <cell r="B57" t="str">
            <v>PlanSegundo HR</v>
          </cell>
          <cell r="C57" t="str">
            <v>Exceso</v>
          </cell>
          <cell r="D57">
            <v>247241</v>
          </cell>
          <cell r="E57">
            <v>7417230</v>
          </cell>
          <cell r="F57">
            <v>54235189</v>
          </cell>
          <cell r="G57">
            <v>61652419</v>
          </cell>
          <cell r="H57">
            <v>61035.894810000005</v>
          </cell>
        </row>
        <row r="58">
          <cell r="A58" t="str">
            <v>PlanSegundo HR-Libre</v>
          </cell>
          <cell r="B58" t="str">
            <v>PlanSegundo HR</v>
          </cell>
          <cell r="C58" t="str">
            <v>Libre</v>
          </cell>
          <cell r="D58">
            <v>62953</v>
          </cell>
          <cell r="E58">
            <v>1888590</v>
          </cell>
          <cell r="F58">
            <v>9709394</v>
          </cell>
          <cell r="G58">
            <v>11597984</v>
          </cell>
          <cell r="H58">
            <v>0</v>
          </cell>
        </row>
        <row r="59">
          <cell r="A59" t="str">
            <v>PlanSegundo HR-Plana</v>
          </cell>
          <cell r="B59" t="str">
            <v>PlanSegundo HR</v>
          </cell>
          <cell r="C59" t="str">
            <v>Plana</v>
          </cell>
          <cell r="D59">
            <v>2022</v>
          </cell>
          <cell r="E59">
            <v>59500</v>
          </cell>
          <cell r="F59">
            <v>5762056</v>
          </cell>
          <cell r="G59">
            <v>5821556</v>
          </cell>
          <cell r="H59">
            <v>0</v>
          </cell>
        </row>
        <row r="60">
          <cell r="A60" t="str">
            <v>Reg HN-Exceso</v>
          </cell>
          <cell r="B60" t="str">
            <v>Reg HN</v>
          </cell>
          <cell r="C60" t="str">
            <v>Exceso</v>
          </cell>
          <cell r="D60">
            <v>33118408</v>
          </cell>
          <cell r="E60">
            <v>33118408</v>
          </cell>
          <cell r="F60">
            <v>90031851</v>
          </cell>
          <cell r="G60">
            <v>123150259</v>
          </cell>
          <cell r="H60">
            <v>7883543.0180000002</v>
          </cell>
        </row>
        <row r="61">
          <cell r="A61" t="str">
            <v>Reg HN-Libre</v>
          </cell>
          <cell r="B61" t="str">
            <v>Reg HN</v>
          </cell>
          <cell r="C61" t="str">
            <v>Libre</v>
          </cell>
          <cell r="D61">
            <v>2407491</v>
          </cell>
          <cell r="E61">
            <v>2407491</v>
          </cell>
          <cell r="F61">
            <v>6302020</v>
          </cell>
          <cell r="G61">
            <v>8709511</v>
          </cell>
          <cell r="H61">
            <v>0</v>
          </cell>
        </row>
        <row r="62">
          <cell r="A62" t="str">
            <v>Reg HN-Plana</v>
          </cell>
          <cell r="B62" t="str">
            <v>Reg HN</v>
          </cell>
          <cell r="C62" t="str">
            <v>Plana</v>
          </cell>
          <cell r="D62">
            <v>403</v>
          </cell>
          <cell r="E62">
            <v>403</v>
          </cell>
          <cell r="F62">
            <v>18092</v>
          </cell>
          <cell r="G62">
            <v>18495</v>
          </cell>
          <cell r="H62">
            <v>0</v>
          </cell>
        </row>
        <row r="63">
          <cell r="A63" t="str">
            <v>Reg HR-Exceso</v>
          </cell>
          <cell r="B63" t="str">
            <v>Reg HR</v>
          </cell>
          <cell r="C63" t="str">
            <v>Exceso</v>
          </cell>
          <cell r="D63">
            <v>6927636</v>
          </cell>
          <cell r="E63">
            <v>6927636</v>
          </cell>
          <cell r="F63">
            <v>25531943</v>
          </cell>
          <cell r="G63">
            <v>32459579</v>
          </cell>
          <cell r="H63">
            <v>1310603.3910000001</v>
          </cell>
        </row>
        <row r="64">
          <cell r="A64" t="str">
            <v>Reg HR-Libre</v>
          </cell>
          <cell r="B64" t="str">
            <v>Reg HR</v>
          </cell>
          <cell r="C64" t="str">
            <v>Libre</v>
          </cell>
          <cell r="D64">
            <v>630315</v>
          </cell>
          <cell r="E64">
            <v>630315</v>
          </cell>
          <cell r="F64">
            <v>1987752</v>
          </cell>
          <cell r="G64">
            <v>2618067</v>
          </cell>
          <cell r="H64">
            <v>0</v>
          </cell>
        </row>
        <row r="65">
          <cell r="A65" t="str">
            <v>Reg HR-Plana</v>
          </cell>
          <cell r="B65" t="str">
            <v>Reg HR</v>
          </cell>
          <cell r="C65" t="str">
            <v>Plana</v>
          </cell>
          <cell r="D65">
            <v>19964</v>
          </cell>
          <cell r="E65">
            <v>19964</v>
          </cell>
          <cell r="F65">
            <v>849830</v>
          </cell>
          <cell r="G65">
            <v>869794</v>
          </cell>
          <cell r="H65">
            <v>0</v>
          </cell>
        </row>
        <row r="66">
          <cell r="A66" t="str">
            <v>Tplana-Plana</v>
          </cell>
          <cell r="B66" t="str">
            <v>Tplana</v>
          </cell>
          <cell r="C66" t="str">
            <v>Plana</v>
          </cell>
          <cell r="D66">
            <v>80297</v>
          </cell>
          <cell r="E66">
            <v>80297</v>
          </cell>
          <cell r="F66">
            <v>3346852</v>
          </cell>
          <cell r="G66">
            <v>3427149</v>
          </cell>
          <cell r="H66">
            <v>0</v>
          </cell>
        </row>
        <row r="67">
          <cell r="A67" t="str">
            <v>-</v>
          </cell>
        </row>
        <row r="68">
          <cell r="A68" t="str">
            <v>-</v>
          </cell>
        </row>
      </sheetData>
      <sheetData sheetId="1" refreshError="1">
        <row r="1">
          <cell r="A1" t="str">
            <v>Llave</v>
          </cell>
          <cell r="B1" t="str">
            <v>tipol</v>
          </cell>
          <cell r="C1" t="str">
            <v>tipotraf</v>
          </cell>
          <cell r="D1" t="str">
            <v>SumaDeCanLLamadas</v>
          </cell>
          <cell r="E1" t="str">
            <v>SumaDeMinConex</v>
          </cell>
          <cell r="F1" t="str">
            <v>SumaDeMinConv</v>
          </cell>
          <cell r="G1" t="str">
            <v>SumaDeMinCons</v>
          </cell>
          <cell r="H1" t="str">
            <v>SumaDeMontoFact</v>
          </cell>
        </row>
        <row r="2">
          <cell r="A2" t="str">
            <v>-</v>
          </cell>
          <cell r="B2">
            <v>0</v>
          </cell>
          <cell r="C2">
            <v>0</v>
          </cell>
          <cell r="D2">
            <v>99</v>
          </cell>
          <cell r="E2">
            <v>0</v>
          </cell>
          <cell r="F2">
            <v>214</v>
          </cell>
          <cell r="G2">
            <v>214</v>
          </cell>
          <cell r="H2">
            <v>1373.88</v>
          </cell>
        </row>
        <row r="3">
          <cell r="A3" t="str">
            <v>Bolsa-Libre</v>
          </cell>
          <cell r="B3" t="str">
            <v>Bolsa</v>
          </cell>
          <cell r="C3" t="str">
            <v>Libre</v>
          </cell>
          <cell r="D3">
            <v>2710</v>
          </cell>
          <cell r="E3">
            <v>2710</v>
          </cell>
          <cell r="F3">
            <v>12695</v>
          </cell>
          <cell r="G3">
            <v>15405</v>
          </cell>
          <cell r="H3">
            <v>0</v>
          </cell>
        </row>
        <row r="4">
          <cell r="A4" t="str">
            <v>Bonos-Bonos</v>
          </cell>
          <cell r="B4" t="str">
            <v>Bonos</v>
          </cell>
          <cell r="C4" t="str">
            <v>Bonos</v>
          </cell>
          <cell r="D4">
            <v>3317</v>
          </cell>
          <cell r="E4">
            <v>3317</v>
          </cell>
          <cell r="F4">
            <v>55741</v>
          </cell>
          <cell r="G4">
            <v>59058</v>
          </cell>
          <cell r="H4">
            <v>0</v>
          </cell>
        </row>
        <row r="5">
          <cell r="A5" t="str">
            <v>LCEconomica HN-Libre</v>
          </cell>
          <cell r="B5" t="str">
            <v>LCEconomica HN</v>
          </cell>
          <cell r="C5" t="str">
            <v>Libre</v>
          </cell>
          <cell r="D5">
            <v>58</v>
          </cell>
          <cell r="E5">
            <v>58</v>
          </cell>
          <cell r="F5">
            <v>148</v>
          </cell>
          <cell r="G5">
            <v>206</v>
          </cell>
          <cell r="H5">
            <v>0</v>
          </cell>
        </row>
        <row r="6">
          <cell r="A6" t="str">
            <v>LCEconomica HR-Libre</v>
          </cell>
          <cell r="B6" t="str">
            <v>LCEconomica HR</v>
          </cell>
          <cell r="C6" t="str">
            <v>Libre</v>
          </cell>
          <cell r="D6">
            <v>51</v>
          </cell>
          <cell r="E6">
            <v>51</v>
          </cell>
          <cell r="F6">
            <v>205</v>
          </cell>
          <cell r="G6">
            <v>256</v>
          </cell>
          <cell r="H6">
            <v>0</v>
          </cell>
        </row>
        <row r="7">
          <cell r="A7" t="str">
            <v>LCSuperEconomica HN-Libre</v>
          </cell>
          <cell r="B7" t="str">
            <v>LCSuperEconomica HN</v>
          </cell>
          <cell r="C7" t="str">
            <v>Libre</v>
          </cell>
          <cell r="D7">
            <v>666</v>
          </cell>
          <cell r="E7">
            <v>666</v>
          </cell>
          <cell r="F7">
            <v>1825</v>
          </cell>
          <cell r="G7">
            <v>2491</v>
          </cell>
          <cell r="H7">
            <v>0</v>
          </cell>
        </row>
        <row r="8">
          <cell r="A8" t="str">
            <v>LCSuperEconomica HR-Libre</v>
          </cell>
          <cell r="B8" t="str">
            <v>LCSuperEconomica HR</v>
          </cell>
          <cell r="C8" t="str">
            <v>Libre</v>
          </cell>
          <cell r="D8">
            <v>436</v>
          </cell>
          <cell r="E8">
            <v>436</v>
          </cell>
          <cell r="F8">
            <v>1860</v>
          </cell>
          <cell r="G8">
            <v>2296</v>
          </cell>
          <cell r="H8">
            <v>0</v>
          </cell>
        </row>
        <row r="9">
          <cell r="A9" t="str">
            <v>LDC Control Especial HN-Libre</v>
          </cell>
          <cell r="B9" t="str">
            <v>LDC Control Especial HN</v>
          </cell>
          <cell r="C9" t="str">
            <v>Libre</v>
          </cell>
          <cell r="D9">
            <v>10</v>
          </cell>
          <cell r="E9">
            <v>10</v>
          </cell>
          <cell r="F9">
            <v>34</v>
          </cell>
          <cell r="G9">
            <v>44</v>
          </cell>
          <cell r="H9">
            <v>0</v>
          </cell>
        </row>
        <row r="10">
          <cell r="A10" t="str">
            <v>LDC Control Especial HR-Plana</v>
          </cell>
          <cell r="B10" t="str">
            <v>LDC Control Especial HR</v>
          </cell>
          <cell r="C10" t="str">
            <v>Plana</v>
          </cell>
          <cell r="D10">
            <v>4</v>
          </cell>
          <cell r="E10">
            <v>4</v>
          </cell>
          <cell r="F10">
            <v>42</v>
          </cell>
          <cell r="G10">
            <v>46</v>
          </cell>
          <cell r="H10">
            <v>0</v>
          </cell>
        </row>
        <row r="11">
          <cell r="A11" t="str">
            <v>LDC Control Plan2 HN-Libre</v>
          </cell>
          <cell r="B11" t="str">
            <v>LDC Control Plan2 HN</v>
          </cell>
          <cell r="C11" t="str">
            <v>Libre</v>
          </cell>
          <cell r="D11">
            <v>12</v>
          </cell>
          <cell r="E11">
            <v>12</v>
          </cell>
          <cell r="F11">
            <v>21</v>
          </cell>
          <cell r="G11">
            <v>33</v>
          </cell>
          <cell r="H11">
            <v>0</v>
          </cell>
        </row>
        <row r="12">
          <cell r="A12" t="str">
            <v>LDC Control Plan2 HR-Libre</v>
          </cell>
          <cell r="B12" t="str">
            <v>LDC Control Plan2 HR</v>
          </cell>
          <cell r="C12" t="str">
            <v>Libre</v>
          </cell>
          <cell r="D12">
            <v>33</v>
          </cell>
          <cell r="E12">
            <v>33</v>
          </cell>
          <cell r="F12">
            <v>269</v>
          </cell>
          <cell r="G12">
            <v>302</v>
          </cell>
          <cell r="H12">
            <v>0</v>
          </cell>
        </row>
        <row r="13">
          <cell r="A13" t="str">
            <v>Línea Plus HN-Exceso</v>
          </cell>
          <cell r="B13" t="str">
            <v>Línea Plus HN</v>
          </cell>
          <cell r="C13" t="str">
            <v>Exceso</v>
          </cell>
          <cell r="D13">
            <v>948324</v>
          </cell>
          <cell r="E13">
            <v>948324</v>
          </cell>
          <cell r="F13">
            <v>2728451</v>
          </cell>
          <cell r="G13">
            <v>3676775</v>
          </cell>
          <cell r="H13">
            <v>237475.69199999998</v>
          </cell>
        </row>
        <row r="14">
          <cell r="A14" t="str">
            <v>Línea Plus HN-Libre</v>
          </cell>
          <cell r="B14" t="str">
            <v>Línea Plus HN</v>
          </cell>
          <cell r="C14" t="str">
            <v>Libre</v>
          </cell>
          <cell r="D14">
            <v>617462</v>
          </cell>
          <cell r="E14">
            <v>617462</v>
          </cell>
          <cell r="F14">
            <v>1761486</v>
          </cell>
          <cell r="G14">
            <v>2378948</v>
          </cell>
          <cell r="H14">
            <v>0</v>
          </cell>
        </row>
        <row r="15">
          <cell r="A15" t="str">
            <v>Línea Plus HR-Exceso</v>
          </cell>
          <cell r="B15" t="str">
            <v>Línea Plus HR</v>
          </cell>
          <cell r="C15" t="str">
            <v>Exceso</v>
          </cell>
          <cell r="D15">
            <v>349573</v>
          </cell>
          <cell r="E15">
            <v>349573</v>
          </cell>
          <cell r="F15">
            <v>1464428</v>
          </cell>
          <cell r="G15">
            <v>1814001</v>
          </cell>
          <cell r="H15">
            <v>74421.301999999996</v>
          </cell>
        </row>
        <row r="16">
          <cell r="A16" t="str">
            <v>Línea Plus HR-Libre</v>
          </cell>
          <cell r="B16" t="str">
            <v>Línea Plus HR</v>
          </cell>
          <cell r="C16" t="str">
            <v>Libre</v>
          </cell>
          <cell r="D16">
            <v>313926</v>
          </cell>
          <cell r="E16">
            <v>313926</v>
          </cell>
          <cell r="F16">
            <v>1145633</v>
          </cell>
          <cell r="G16">
            <v>1459559</v>
          </cell>
          <cell r="H16">
            <v>0</v>
          </cell>
        </row>
        <row r="17">
          <cell r="A17" t="str">
            <v>LPremium HN-Exceso</v>
          </cell>
          <cell r="B17" t="str">
            <v>LPremium HN</v>
          </cell>
          <cell r="C17" t="str">
            <v>Exceso</v>
          </cell>
          <cell r="D17">
            <v>704335</v>
          </cell>
          <cell r="E17">
            <v>704335</v>
          </cell>
          <cell r="F17">
            <v>2652361</v>
          </cell>
          <cell r="G17">
            <v>3356696</v>
          </cell>
          <cell r="H17">
            <v>226403.58600000004</v>
          </cell>
        </row>
        <row r="18">
          <cell r="A18" t="str">
            <v>LPremium HN-Libre</v>
          </cell>
          <cell r="B18" t="str">
            <v>LPremium HN</v>
          </cell>
          <cell r="C18" t="str">
            <v>Libre</v>
          </cell>
          <cell r="D18">
            <v>146427</v>
          </cell>
          <cell r="E18">
            <v>146427</v>
          </cell>
          <cell r="F18">
            <v>432971</v>
          </cell>
          <cell r="G18">
            <v>579398</v>
          </cell>
          <cell r="H18">
            <v>0</v>
          </cell>
        </row>
        <row r="19">
          <cell r="A19" t="str">
            <v>LPremium HN-Plana</v>
          </cell>
          <cell r="B19" t="str">
            <v>LPremium HN</v>
          </cell>
          <cell r="C19" t="str">
            <v>Plana</v>
          </cell>
          <cell r="D19">
            <v>5640</v>
          </cell>
          <cell r="E19">
            <v>5640</v>
          </cell>
          <cell r="F19">
            <v>293390</v>
          </cell>
          <cell r="G19">
            <v>299030</v>
          </cell>
          <cell r="H19">
            <v>0</v>
          </cell>
        </row>
        <row r="20">
          <cell r="A20" t="str">
            <v>LPremium HR-Exceso</v>
          </cell>
          <cell r="B20" t="str">
            <v>LPremium HR</v>
          </cell>
          <cell r="C20" t="str">
            <v>Exceso</v>
          </cell>
          <cell r="D20">
            <v>33719</v>
          </cell>
          <cell r="E20">
            <v>33719</v>
          </cell>
          <cell r="F20">
            <v>335592</v>
          </cell>
          <cell r="G20">
            <v>369311</v>
          </cell>
          <cell r="H20">
            <v>12738.523999999999</v>
          </cell>
        </row>
        <row r="21">
          <cell r="A21" t="str">
            <v>LPremium HR-Libre</v>
          </cell>
          <cell r="B21" t="str">
            <v>LPremium HR</v>
          </cell>
          <cell r="C21" t="str">
            <v>Libre</v>
          </cell>
          <cell r="D21">
            <v>9553</v>
          </cell>
          <cell r="E21">
            <v>9553</v>
          </cell>
          <cell r="F21">
            <v>40116</v>
          </cell>
          <cell r="G21">
            <v>49669</v>
          </cell>
          <cell r="H21">
            <v>0</v>
          </cell>
        </row>
        <row r="22">
          <cell r="A22" t="str">
            <v>LPremium HR-Plana</v>
          </cell>
          <cell r="B22" t="str">
            <v>LPremium HR</v>
          </cell>
          <cell r="C22" t="str">
            <v>Plana</v>
          </cell>
          <cell r="D22">
            <v>1913812</v>
          </cell>
          <cell r="E22">
            <v>1913812</v>
          </cell>
          <cell r="F22">
            <v>27462115</v>
          </cell>
          <cell r="G22">
            <v>29375927</v>
          </cell>
          <cell r="H22">
            <v>375.053</v>
          </cell>
        </row>
        <row r="23">
          <cell r="A23" t="str">
            <v>Plan Tarifario1 HN-Exceso</v>
          </cell>
          <cell r="B23" t="str">
            <v>Plan Tarifario1 HN</v>
          </cell>
          <cell r="C23" t="str">
            <v>Exceso</v>
          </cell>
          <cell r="D23">
            <v>836914</v>
          </cell>
          <cell r="E23">
            <v>836914</v>
          </cell>
          <cell r="F23">
            <v>2444172</v>
          </cell>
          <cell r="G23">
            <v>3281086</v>
          </cell>
          <cell r="H23">
            <v>326843.77</v>
          </cell>
        </row>
        <row r="24">
          <cell r="A24" t="str">
            <v>Plan Tarifario1 HN-Libre</v>
          </cell>
          <cell r="B24" t="str">
            <v>Plan Tarifario1 HN</v>
          </cell>
          <cell r="C24" t="str">
            <v>Libre</v>
          </cell>
          <cell r="D24">
            <v>255353</v>
          </cell>
          <cell r="E24">
            <v>255353</v>
          </cell>
          <cell r="F24">
            <v>647908</v>
          </cell>
          <cell r="G24">
            <v>903261</v>
          </cell>
          <cell r="H24">
            <v>0</v>
          </cell>
        </row>
        <row r="25">
          <cell r="A25" t="str">
            <v>Plan Tarifario1 HR-Exceso</v>
          </cell>
          <cell r="B25" t="str">
            <v>Plan Tarifario1 HR</v>
          </cell>
          <cell r="C25" t="str">
            <v>Exceso</v>
          </cell>
          <cell r="D25">
            <v>550311</v>
          </cell>
          <cell r="E25">
            <v>550311</v>
          </cell>
          <cell r="F25">
            <v>2140062</v>
          </cell>
          <cell r="G25">
            <v>2690373</v>
          </cell>
          <cell r="H25">
            <v>138370.5</v>
          </cell>
        </row>
        <row r="26">
          <cell r="A26" t="str">
            <v>Plan Tarifario1 HR-Libre</v>
          </cell>
          <cell r="B26" t="str">
            <v>Plan Tarifario1 HR</v>
          </cell>
          <cell r="C26" t="str">
            <v>Libre</v>
          </cell>
          <cell r="D26">
            <v>203084</v>
          </cell>
          <cell r="E26">
            <v>203084</v>
          </cell>
          <cell r="F26">
            <v>587052</v>
          </cell>
          <cell r="G26">
            <v>790136</v>
          </cell>
          <cell r="H26">
            <v>0</v>
          </cell>
        </row>
        <row r="27">
          <cell r="A27" t="str">
            <v>Plan Tarifario1 HR-Plana</v>
          </cell>
          <cell r="B27" t="str">
            <v>Plan Tarifario1 HR</v>
          </cell>
          <cell r="C27" t="str">
            <v>Plana</v>
          </cell>
          <cell r="D27">
            <v>7281</v>
          </cell>
          <cell r="E27">
            <v>7281</v>
          </cell>
          <cell r="F27">
            <v>405826</v>
          </cell>
          <cell r="G27">
            <v>413107</v>
          </cell>
          <cell r="H27">
            <v>0</v>
          </cell>
        </row>
        <row r="28">
          <cell r="A28" t="str">
            <v>Plan Tarifario2 HN-Exceso</v>
          </cell>
          <cell r="B28" t="str">
            <v>Plan Tarifario2 HN</v>
          </cell>
          <cell r="C28" t="str">
            <v>Exceso</v>
          </cell>
          <cell r="D28">
            <v>70522</v>
          </cell>
          <cell r="E28">
            <v>70522</v>
          </cell>
          <cell r="F28">
            <v>227131</v>
          </cell>
          <cell r="G28">
            <v>297653</v>
          </cell>
          <cell r="H28">
            <v>27280.506000000005</v>
          </cell>
        </row>
        <row r="29">
          <cell r="A29" t="str">
            <v>Plan Tarifario2 HN-Libre</v>
          </cell>
          <cell r="B29" t="str">
            <v>Plan Tarifario2 HN</v>
          </cell>
          <cell r="C29" t="str">
            <v>Libre</v>
          </cell>
          <cell r="D29">
            <v>99097</v>
          </cell>
          <cell r="E29">
            <v>99097</v>
          </cell>
          <cell r="F29">
            <v>282699</v>
          </cell>
          <cell r="G29">
            <v>381796</v>
          </cell>
          <cell r="H29">
            <v>0</v>
          </cell>
        </row>
        <row r="30">
          <cell r="A30" t="str">
            <v>Plan Tarifario2 HR-Exceso</v>
          </cell>
          <cell r="B30" t="str">
            <v>Plan Tarifario2 HR</v>
          </cell>
          <cell r="C30" t="str">
            <v>Exceso</v>
          </cell>
          <cell r="D30">
            <v>38641</v>
          </cell>
          <cell r="E30">
            <v>38641</v>
          </cell>
          <cell r="F30">
            <v>181179</v>
          </cell>
          <cell r="G30">
            <v>219820</v>
          </cell>
          <cell r="H30">
            <v>10556.486000000001</v>
          </cell>
        </row>
        <row r="31">
          <cell r="A31" t="str">
            <v>Plan Tarifario2 HR-Libre</v>
          </cell>
          <cell r="B31" t="str">
            <v>Plan Tarifario2 HR</v>
          </cell>
          <cell r="C31" t="str">
            <v>Libre</v>
          </cell>
          <cell r="D31">
            <v>66419</v>
          </cell>
          <cell r="E31">
            <v>66419</v>
          </cell>
          <cell r="F31">
            <v>231031</v>
          </cell>
          <cell r="G31">
            <v>297450</v>
          </cell>
          <cell r="H31">
            <v>0</v>
          </cell>
        </row>
        <row r="32">
          <cell r="A32" t="str">
            <v>Plan Tarifario2 HR-Plana</v>
          </cell>
          <cell r="B32" t="str">
            <v>Plan Tarifario2 HR</v>
          </cell>
          <cell r="C32" t="str">
            <v>Plana</v>
          </cell>
          <cell r="D32">
            <v>760</v>
          </cell>
          <cell r="E32">
            <v>760</v>
          </cell>
          <cell r="F32">
            <v>30851</v>
          </cell>
          <cell r="G32">
            <v>31611</v>
          </cell>
          <cell r="H32">
            <v>0</v>
          </cell>
        </row>
        <row r="33">
          <cell r="A33" t="str">
            <v>Plan Tarifario3 HN-Exceso</v>
          </cell>
          <cell r="B33" t="str">
            <v>Plan Tarifario3 HN</v>
          </cell>
          <cell r="C33" t="str">
            <v>Exceso</v>
          </cell>
          <cell r="D33">
            <v>40694</v>
          </cell>
          <cell r="E33">
            <v>40694</v>
          </cell>
          <cell r="F33">
            <v>127105</v>
          </cell>
          <cell r="G33">
            <v>167799</v>
          </cell>
          <cell r="H33">
            <v>13921.274000000001</v>
          </cell>
        </row>
        <row r="34">
          <cell r="A34" t="str">
            <v>Plan Tarifario3 HN-Libre</v>
          </cell>
          <cell r="B34" t="str">
            <v>Plan Tarifario3 HN</v>
          </cell>
          <cell r="C34" t="str">
            <v>Libre</v>
          </cell>
          <cell r="D34">
            <v>56394</v>
          </cell>
          <cell r="E34">
            <v>56394</v>
          </cell>
          <cell r="F34">
            <v>164547</v>
          </cell>
          <cell r="G34">
            <v>220941</v>
          </cell>
          <cell r="H34">
            <v>0</v>
          </cell>
        </row>
        <row r="35">
          <cell r="A35" t="str">
            <v>Plan Tarifario3 HR-Exceso</v>
          </cell>
          <cell r="B35" t="str">
            <v>Plan Tarifario3 HR</v>
          </cell>
          <cell r="C35" t="str">
            <v>Exceso</v>
          </cell>
          <cell r="D35">
            <v>21180</v>
          </cell>
          <cell r="E35">
            <v>21180</v>
          </cell>
          <cell r="F35">
            <v>93303</v>
          </cell>
          <cell r="G35">
            <v>114483</v>
          </cell>
          <cell r="H35">
            <v>4953.0869999999995</v>
          </cell>
        </row>
        <row r="36">
          <cell r="A36" t="str">
            <v>Plan Tarifario3 HR-Libre</v>
          </cell>
          <cell r="B36" t="str">
            <v>Plan Tarifario3 HR</v>
          </cell>
          <cell r="C36" t="str">
            <v>Libre</v>
          </cell>
          <cell r="D36">
            <v>34949</v>
          </cell>
          <cell r="E36">
            <v>34949</v>
          </cell>
          <cell r="F36">
            <v>127740</v>
          </cell>
          <cell r="G36">
            <v>162689</v>
          </cell>
          <cell r="H36">
            <v>0</v>
          </cell>
        </row>
        <row r="37">
          <cell r="A37" t="str">
            <v>Plan Tarifario3 HR-Plana</v>
          </cell>
          <cell r="B37" t="str">
            <v>Plan Tarifario3 HR</v>
          </cell>
          <cell r="C37" t="str">
            <v>Plana</v>
          </cell>
          <cell r="D37">
            <v>113</v>
          </cell>
          <cell r="E37">
            <v>113</v>
          </cell>
          <cell r="F37">
            <v>6960</v>
          </cell>
          <cell r="G37">
            <v>7073</v>
          </cell>
          <cell r="H37">
            <v>0</v>
          </cell>
        </row>
        <row r="38">
          <cell r="A38" t="str">
            <v>Plan Tarifario4 HN-Exceso</v>
          </cell>
          <cell r="B38" t="str">
            <v>Plan Tarifario4 HN</v>
          </cell>
          <cell r="C38" t="str">
            <v>Exceso</v>
          </cell>
          <cell r="D38">
            <v>21565</v>
          </cell>
          <cell r="E38">
            <v>21565</v>
          </cell>
          <cell r="F38">
            <v>68301</v>
          </cell>
          <cell r="G38">
            <v>89866</v>
          </cell>
          <cell r="H38">
            <v>6858.7349999999997</v>
          </cell>
        </row>
        <row r="39">
          <cell r="A39" t="str">
            <v>Plan Tarifario4 HN-Libre</v>
          </cell>
          <cell r="B39" t="str">
            <v>Plan Tarifario4 HN</v>
          </cell>
          <cell r="C39" t="str">
            <v>Libre</v>
          </cell>
          <cell r="D39">
            <v>33817</v>
          </cell>
          <cell r="E39">
            <v>33817</v>
          </cell>
          <cell r="F39">
            <v>102129</v>
          </cell>
          <cell r="G39">
            <v>135946</v>
          </cell>
          <cell r="H39">
            <v>0</v>
          </cell>
        </row>
        <row r="40">
          <cell r="A40" t="str">
            <v>Plan Tarifario4 HR-Exceso</v>
          </cell>
          <cell r="B40" t="str">
            <v>Plan Tarifario4 HR</v>
          </cell>
          <cell r="C40" t="str">
            <v>Exceso</v>
          </cell>
          <cell r="D40">
            <v>9060</v>
          </cell>
          <cell r="E40">
            <v>9060</v>
          </cell>
          <cell r="F40">
            <v>42739</v>
          </cell>
          <cell r="G40">
            <v>51799</v>
          </cell>
          <cell r="H40">
            <v>2077.2750000000001</v>
          </cell>
        </row>
        <row r="41">
          <cell r="A41" t="str">
            <v>Plan Tarifario4 HR-Libre</v>
          </cell>
          <cell r="B41" t="str">
            <v>Plan Tarifario4 HR</v>
          </cell>
          <cell r="C41" t="str">
            <v>Libre</v>
          </cell>
          <cell r="D41">
            <v>17775</v>
          </cell>
          <cell r="E41">
            <v>17775</v>
          </cell>
          <cell r="F41">
            <v>70488</v>
          </cell>
          <cell r="G41">
            <v>88263</v>
          </cell>
          <cell r="H41">
            <v>0</v>
          </cell>
        </row>
        <row r="42">
          <cell r="A42" t="str">
            <v>Plan Tarifario4 HR-Plana</v>
          </cell>
          <cell r="B42" t="str">
            <v>Plan Tarifario4 HR</v>
          </cell>
          <cell r="C42" t="str">
            <v>Plana</v>
          </cell>
          <cell r="D42">
            <v>179</v>
          </cell>
          <cell r="E42">
            <v>179</v>
          </cell>
          <cell r="F42">
            <v>8428</v>
          </cell>
          <cell r="G42">
            <v>8607</v>
          </cell>
          <cell r="H42">
            <v>0</v>
          </cell>
        </row>
        <row r="43">
          <cell r="A43" t="str">
            <v>Plan Tarifario5 HN-Exceso</v>
          </cell>
          <cell r="B43" t="str">
            <v>Plan Tarifario5 HN</v>
          </cell>
          <cell r="C43" t="str">
            <v>Exceso</v>
          </cell>
          <cell r="D43">
            <v>530516</v>
          </cell>
          <cell r="E43">
            <v>530516</v>
          </cell>
          <cell r="F43">
            <v>1482235</v>
          </cell>
          <cell r="G43">
            <v>2012751</v>
          </cell>
          <cell r="H43">
            <v>130468.77800000001</v>
          </cell>
        </row>
        <row r="44">
          <cell r="A44" t="str">
            <v>Plan Tarifario5 HN-Libre</v>
          </cell>
          <cell r="B44" t="str">
            <v>Plan Tarifario5 HN</v>
          </cell>
          <cell r="C44" t="str">
            <v>Libre</v>
          </cell>
          <cell r="D44">
            <v>471451</v>
          </cell>
          <cell r="E44">
            <v>471451</v>
          </cell>
          <cell r="F44">
            <v>1343081</v>
          </cell>
          <cell r="G44">
            <v>1814532</v>
          </cell>
          <cell r="H44">
            <v>0</v>
          </cell>
        </row>
        <row r="45">
          <cell r="A45" t="str">
            <v>Plan Tarifario5 HR-Exceso</v>
          </cell>
          <cell r="B45" t="str">
            <v>Plan Tarifario5 HR</v>
          </cell>
          <cell r="C45" t="str">
            <v>Exceso</v>
          </cell>
          <cell r="D45">
            <v>147561</v>
          </cell>
          <cell r="E45">
            <v>147561</v>
          </cell>
          <cell r="F45">
            <v>618089</v>
          </cell>
          <cell r="G45">
            <v>765650</v>
          </cell>
          <cell r="H45">
            <v>24169.496999999999</v>
          </cell>
        </row>
        <row r="46">
          <cell r="A46" t="str">
            <v>Plan Tarifario5 HR-Libre</v>
          </cell>
          <cell r="B46" t="str">
            <v>Plan Tarifario5 HR</v>
          </cell>
          <cell r="C46" t="str">
            <v>Libre</v>
          </cell>
          <cell r="D46">
            <v>183047</v>
          </cell>
          <cell r="E46">
            <v>183047</v>
          </cell>
          <cell r="F46">
            <v>693698</v>
          </cell>
          <cell r="G46">
            <v>876745</v>
          </cell>
          <cell r="H46">
            <v>0</v>
          </cell>
        </row>
        <row r="47">
          <cell r="A47" t="str">
            <v>Plan Tarifario5 HR-Plana</v>
          </cell>
          <cell r="B47" t="str">
            <v>Plan Tarifario5 HR</v>
          </cell>
          <cell r="C47" t="str">
            <v>Plana</v>
          </cell>
          <cell r="D47">
            <v>654</v>
          </cell>
          <cell r="E47">
            <v>654</v>
          </cell>
          <cell r="F47">
            <v>36125</v>
          </cell>
          <cell r="G47">
            <v>36779</v>
          </cell>
          <cell r="H47">
            <v>0</v>
          </cell>
        </row>
        <row r="48">
          <cell r="A48" t="str">
            <v>Plan Tarifario6 HN-Exceso</v>
          </cell>
          <cell r="B48" t="str">
            <v>Plan Tarifario6 HN</v>
          </cell>
          <cell r="C48" t="str">
            <v>Exceso</v>
          </cell>
          <cell r="D48">
            <v>323550</v>
          </cell>
          <cell r="E48">
            <v>323550</v>
          </cell>
          <cell r="F48">
            <v>951792</v>
          </cell>
          <cell r="G48">
            <v>1275342</v>
          </cell>
          <cell r="H48">
            <v>83299.288</v>
          </cell>
        </row>
        <row r="49">
          <cell r="A49" t="str">
            <v>Plan Tarifario6 HN-Libre</v>
          </cell>
          <cell r="B49" t="str">
            <v>Plan Tarifario6 HN</v>
          </cell>
          <cell r="C49" t="str">
            <v>Libre</v>
          </cell>
          <cell r="D49">
            <v>36786</v>
          </cell>
          <cell r="E49">
            <v>36786</v>
          </cell>
          <cell r="F49">
            <v>92984</v>
          </cell>
          <cell r="G49">
            <v>129770</v>
          </cell>
          <cell r="H49">
            <v>0</v>
          </cell>
        </row>
        <row r="50">
          <cell r="A50" t="str">
            <v>Plan Tarifario6 HR-Exceso</v>
          </cell>
          <cell r="B50" t="str">
            <v>Plan Tarifario6 HR</v>
          </cell>
          <cell r="C50" t="str">
            <v>Exceso</v>
          </cell>
          <cell r="D50">
            <v>167469</v>
          </cell>
          <cell r="E50">
            <v>167469</v>
          </cell>
          <cell r="F50">
            <v>713010</v>
          </cell>
          <cell r="G50">
            <v>880479</v>
          </cell>
          <cell r="H50">
            <v>27845.495999999999</v>
          </cell>
        </row>
        <row r="51">
          <cell r="A51" t="str">
            <v>Plan Tarifario6 HR-Libre</v>
          </cell>
          <cell r="B51" t="str">
            <v>Plan Tarifario6 HR</v>
          </cell>
          <cell r="C51" t="str">
            <v>Libre</v>
          </cell>
          <cell r="D51">
            <v>58198</v>
          </cell>
          <cell r="E51">
            <v>58198</v>
          </cell>
          <cell r="F51">
            <v>184028</v>
          </cell>
          <cell r="G51">
            <v>242226</v>
          </cell>
          <cell r="H51">
            <v>0</v>
          </cell>
        </row>
        <row r="52">
          <cell r="A52" t="str">
            <v>Plan Tarifario6 HR-Plana</v>
          </cell>
          <cell r="B52" t="str">
            <v>Plan Tarifario6 HR</v>
          </cell>
          <cell r="C52" t="str">
            <v>Plana</v>
          </cell>
          <cell r="D52">
            <v>1068</v>
          </cell>
          <cell r="E52">
            <v>1068</v>
          </cell>
          <cell r="F52">
            <v>49499</v>
          </cell>
          <cell r="G52">
            <v>50567</v>
          </cell>
          <cell r="H52">
            <v>0</v>
          </cell>
        </row>
        <row r="53">
          <cell r="A53" t="str">
            <v>PlanSegundo HN-Exceso</v>
          </cell>
          <cell r="B53" t="str">
            <v>PlanSegundo HN</v>
          </cell>
          <cell r="C53" t="str">
            <v>Exceso</v>
          </cell>
          <cell r="D53">
            <v>372038</v>
          </cell>
          <cell r="E53">
            <v>11161140</v>
          </cell>
          <cell r="F53">
            <v>53971486</v>
          </cell>
          <cell r="G53">
            <v>65132626</v>
          </cell>
          <cell r="H53">
            <v>128311.27322</v>
          </cell>
        </row>
        <row r="54">
          <cell r="A54" t="str">
            <v>PlanSegundo HN-Libre</v>
          </cell>
          <cell r="B54" t="str">
            <v>PlanSegundo HN</v>
          </cell>
          <cell r="C54" t="str">
            <v>Libre</v>
          </cell>
          <cell r="D54">
            <v>97017</v>
          </cell>
          <cell r="E54">
            <v>2910510</v>
          </cell>
          <cell r="F54">
            <v>11722843</v>
          </cell>
          <cell r="G54">
            <v>14633353</v>
          </cell>
          <cell r="H54">
            <v>0</v>
          </cell>
        </row>
        <row r="55">
          <cell r="A55" t="str">
            <v>PlanSegundo HN-Plana</v>
          </cell>
          <cell r="B55" t="str">
            <v>PlanSegundo HN</v>
          </cell>
          <cell r="C55" t="str">
            <v>Plana</v>
          </cell>
          <cell r="D55">
            <v>1778</v>
          </cell>
          <cell r="E55">
            <v>53340</v>
          </cell>
          <cell r="F55">
            <v>5954124</v>
          </cell>
          <cell r="G55">
            <v>6007464</v>
          </cell>
          <cell r="H55">
            <v>0</v>
          </cell>
        </row>
        <row r="56">
          <cell r="A56" t="str">
            <v>PlanSegundo HR-Exceso</v>
          </cell>
          <cell r="B56" t="str">
            <v>PlanSegundo HR</v>
          </cell>
          <cell r="C56" t="str">
            <v>Exceso</v>
          </cell>
          <cell r="D56">
            <v>212738</v>
          </cell>
          <cell r="E56">
            <v>6382140</v>
          </cell>
          <cell r="F56">
            <v>45443877</v>
          </cell>
          <cell r="G56">
            <v>51826017</v>
          </cell>
          <cell r="H56">
            <v>51307.756829999998</v>
          </cell>
        </row>
        <row r="57">
          <cell r="A57" t="str">
            <v>PlanSegundo HR-Libre</v>
          </cell>
          <cell r="B57" t="str">
            <v>PlanSegundo HR</v>
          </cell>
          <cell r="C57" t="str">
            <v>Libre</v>
          </cell>
          <cell r="D57">
            <v>70160</v>
          </cell>
          <cell r="E57">
            <v>2104800</v>
          </cell>
          <cell r="F57">
            <v>10160505</v>
          </cell>
          <cell r="G57">
            <v>12265305</v>
          </cell>
          <cell r="H57">
            <v>0</v>
          </cell>
        </row>
        <row r="58">
          <cell r="A58" t="str">
            <v>PlanSegundo HR-Plana</v>
          </cell>
          <cell r="B58" t="str">
            <v>PlanSegundo HR</v>
          </cell>
          <cell r="C58" t="str">
            <v>Plana</v>
          </cell>
          <cell r="D58">
            <v>3052</v>
          </cell>
          <cell r="E58">
            <v>86195</v>
          </cell>
          <cell r="F58">
            <v>7153213</v>
          </cell>
          <cell r="G58">
            <v>7239408</v>
          </cell>
          <cell r="H58">
            <v>0</v>
          </cell>
        </row>
        <row r="59">
          <cell r="A59" t="str">
            <v>Reg HN-Exceso</v>
          </cell>
          <cell r="B59" t="str">
            <v>Reg HN</v>
          </cell>
          <cell r="C59" t="str">
            <v>Exceso</v>
          </cell>
          <cell r="D59">
            <v>11428399</v>
          </cell>
          <cell r="E59">
            <v>11428399</v>
          </cell>
          <cell r="F59">
            <v>33429939</v>
          </cell>
          <cell r="G59">
            <v>44858338</v>
          </cell>
          <cell r="H59">
            <v>2904673.6160000004</v>
          </cell>
        </row>
        <row r="60">
          <cell r="A60" t="str">
            <v>Reg HN-Libre</v>
          </cell>
          <cell r="B60" t="str">
            <v>Reg HN</v>
          </cell>
          <cell r="C60" t="str">
            <v>Libre</v>
          </cell>
          <cell r="D60">
            <v>1353648</v>
          </cell>
          <cell r="E60">
            <v>1353648</v>
          </cell>
          <cell r="F60">
            <v>3592904</v>
          </cell>
          <cell r="G60">
            <v>4946552</v>
          </cell>
          <cell r="H60">
            <v>0</v>
          </cell>
        </row>
        <row r="61">
          <cell r="A61" t="str">
            <v>Reg HN-Plana</v>
          </cell>
          <cell r="B61" t="str">
            <v>Reg HN</v>
          </cell>
          <cell r="C61" t="str">
            <v>Plana</v>
          </cell>
          <cell r="D61">
            <v>16661</v>
          </cell>
          <cell r="E61">
            <v>16661</v>
          </cell>
          <cell r="F61">
            <v>756816</v>
          </cell>
          <cell r="G61">
            <v>773477</v>
          </cell>
          <cell r="H61">
            <v>0</v>
          </cell>
        </row>
        <row r="62">
          <cell r="A62" t="str">
            <v>Reg HR-Exceso</v>
          </cell>
          <cell r="B62" t="str">
            <v>Reg HR</v>
          </cell>
          <cell r="C62" t="str">
            <v>Exceso</v>
          </cell>
          <cell r="D62">
            <v>4497186</v>
          </cell>
          <cell r="E62">
            <v>4497186</v>
          </cell>
          <cell r="F62">
            <v>18616834</v>
          </cell>
          <cell r="G62">
            <v>23114020</v>
          </cell>
          <cell r="H62">
            <v>946946.174</v>
          </cell>
        </row>
        <row r="63">
          <cell r="A63" t="str">
            <v>Reg HR-Libre</v>
          </cell>
          <cell r="B63" t="str">
            <v>Reg HR</v>
          </cell>
          <cell r="C63" t="str">
            <v>Libre</v>
          </cell>
          <cell r="D63">
            <v>699162</v>
          </cell>
          <cell r="E63">
            <v>699162</v>
          </cell>
          <cell r="F63">
            <v>2182166</v>
          </cell>
          <cell r="G63">
            <v>2881328</v>
          </cell>
          <cell r="H63">
            <v>0</v>
          </cell>
        </row>
        <row r="64">
          <cell r="A64" t="str">
            <v>Reg HR-Plana</v>
          </cell>
          <cell r="B64" t="str">
            <v>Reg HR</v>
          </cell>
          <cell r="C64" t="str">
            <v>Plana</v>
          </cell>
          <cell r="D64">
            <v>28699</v>
          </cell>
          <cell r="E64">
            <v>28699</v>
          </cell>
          <cell r="F64">
            <v>1370673</v>
          </cell>
          <cell r="G64">
            <v>1399372</v>
          </cell>
          <cell r="H64">
            <v>0</v>
          </cell>
        </row>
        <row r="65">
          <cell r="A65" t="str">
            <v>Tplana-Plana</v>
          </cell>
          <cell r="B65" t="str">
            <v>Tplana</v>
          </cell>
          <cell r="C65" t="str">
            <v>Plana</v>
          </cell>
          <cell r="D65">
            <v>29214</v>
          </cell>
          <cell r="E65">
            <v>29214</v>
          </cell>
          <cell r="F65">
            <v>1387242</v>
          </cell>
          <cell r="G65">
            <v>1416456</v>
          </cell>
          <cell r="H65">
            <v>0</v>
          </cell>
        </row>
        <row r="66">
          <cell r="A66" t="str">
            <v>-</v>
          </cell>
        </row>
      </sheetData>
      <sheetData sheetId="2" refreshError="1">
        <row r="1">
          <cell r="A1" t="str">
            <v>Llave</v>
          </cell>
          <cell r="B1" t="str">
            <v>tipol</v>
          </cell>
          <cell r="C1" t="str">
            <v>tipotraf</v>
          </cell>
          <cell r="D1" t="str">
            <v>SumaDeCanLLamadas</v>
          </cell>
          <cell r="E1" t="str">
            <v>SumaDeMinConex</v>
          </cell>
          <cell r="F1" t="str">
            <v>SumaDeMinConv</v>
          </cell>
          <cell r="G1" t="str">
            <v>SumaDeMinCons</v>
          </cell>
          <cell r="H1" t="str">
            <v>SumaDeMontoFact</v>
          </cell>
        </row>
        <row r="2">
          <cell r="A2" t="str">
            <v>-</v>
          </cell>
          <cell r="B2">
            <v>0</v>
          </cell>
          <cell r="C2">
            <v>0</v>
          </cell>
          <cell r="D2">
            <v>11</v>
          </cell>
          <cell r="E2">
            <v>0</v>
          </cell>
          <cell r="F2">
            <v>20</v>
          </cell>
          <cell r="G2">
            <v>20</v>
          </cell>
          <cell r="H2">
            <v>128.4</v>
          </cell>
        </row>
        <row r="3">
          <cell r="A3" t="str">
            <v>Bolsa-Libre</v>
          </cell>
          <cell r="B3" t="str">
            <v>Bolsa</v>
          </cell>
          <cell r="C3" t="str">
            <v>Libre</v>
          </cell>
          <cell r="D3">
            <v>533</v>
          </cell>
          <cell r="E3">
            <v>533</v>
          </cell>
          <cell r="F3">
            <v>1188</v>
          </cell>
          <cell r="G3">
            <v>1721</v>
          </cell>
          <cell r="H3">
            <v>0</v>
          </cell>
        </row>
        <row r="4">
          <cell r="A4" t="str">
            <v>Bonos-Bonos</v>
          </cell>
          <cell r="B4" t="str">
            <v>Bonos</v>
          </cell>
          <cell r="C4" t="str">
            <v>Bonos</v>
          </cell>
          <cell r="D4">
            <v>19242</v>
          </cell>
          <cell r="E4">
            <v>19242</v>
          </cell>
          <cell r="F4">
            <v>340995</v>
          </cell>
          <cell r="G4">
            <v>360237</v>
          </cell>
          <cell r="H4">
            <v>0</v>
          </cell>
        </row>
        <row r="5">
          <cell r="A5" t="str">
            <v>Fonofacil Plus HR-Libre</v>
          </cell>
          <cell r="B5" t="str">
            <v>Fonofacil Plus HR</v>
          </cell>
          <cell r="C5" t="str">
            <v>Libre</v>
          </cell>
          <cell r="D5">
            <v>0</v>
          </cell>
          <cell r="E5">
            <v>0</v>
          </cell>
          <cell r="F5">
            <v>2</v>
          </cell>
          <cell r="G5">
            <v>2</v>
          </cell>
          <cell r="H5">
            <v>0</v>
          </cell>
        </row>
        <row r="6">
          <cell r="A6" t="str">
            <v>LCEconomica HN-Libre</v>
          </cell>
          <cell r="B6" t="str">
            <v>LCEconomica HN</v>
          </cell>
          <cell r="C6" t="str">
            <v>Libre</v>
          </cell>
          <cell r="D6">
            <v>174</v>
          </cell>
          <cell r="E6">
            <v>174</v>
          </cell>
          <cell r="F6">
            <v>406</v>
          </cell>
          <cell r="G6">
            <v>580</v>
          </cell>
          <cell r="H6">
            <v>0</v>
          </cell>
        </row>
        <row r="7">
          <cell r="A7" t="str">
            <v>LCEconomica HR-Libre</v>
          </cell>
          <cell r="B7" t="str">
            <v>LCEconomica HR</v>
          </cell>
          <cell r="C7" t="str">
            <v>Libre</v>
          </cell>
          <cell r="D7">
            <v>67</v>
          </cell>
          <cell r="E7">
            <v>67</v>
          </cell>
          <cell r="F7">
            <v>134</v>
          </cell>
          <cell r="G7">
            <v>201</v>
          </cell>
          <cell r="H7">
            <v>0</v>
          </cell>
        </row>
        <row r="8">
          <cell r="A8" t="str">
            <v>LCSuperEconomica HN-Libre</v>
          </cell>
          <cell r="B8" t="str">
            <v>LCSuperEconomica HN</v>
          </cell>
          <cell r="C8" t="str">
            <v>Libre</v>
          </cell>
          <cell r="D8">
            <v>352</v>
          </cell>
          <cell r="E8">
            <v>352</v>
          </cell>
          <cell r="F8">
            <v>896</v>
          </cell>
          <cell r="G8">
            <v>1248</v>
          </cell>
          <cell r="H8">
            <v>0</v>
          </cell>
        </row>
        <row r="9">
          <cell r="A9" t="str">
            <v>LCSuperEconomica HR-Libre</v>
          </cell>
          <cell r="B9" t="str">
            <v>LCSuperEconomica HR</v>
          </cell>
          <cell r="C9" t="str">
            <v>Libre</v>
          </cell>
          <cell r="D9">
            <v>125</v>
          </cell>
          <cell r="E9">
            <v>125</v>
          </cell>
          <cell r="F9">
            <v>329</v>
          </cell>
          <cell r="G9">
            <v>454</v>
          </cell>
          <cell r="H9">
            <v>0</v>
          </cell>
        </row>
        <row r="10">
          <cell r="A10" t="str">
            <v>LDC Control Plan1 HN-Libre</v>
          </cell>
          <cell r="B10" t="str">
            <v>LDC Control Plan1 HN</v>
          </cell>
          <cell r="C10" t="str">
            <v>Libre</v>
          </cell>
          <cell r="D10">
            <v>4</v>
          </cell>
          <cell r="E10">
            <v>4</v>
          </cell>
          <cell r="F10">
            <v>25</v>
          </cell>
          <cell r="G10">
            <v>29</v>
          </cell>
          <cell r="H10">
            <v>0</v>
          </cell>
        </row>
        <row r="11">
          <cell r="A11" t="str">
            <v>LDC Control Plan1 HR-Libre</v>
          </cell>
          <cell r="B11" t="str">
            <v>LDC Control Plan1 HR</v>
          </cell>
          <cell r="C11" t="str">
            <v>Libre</v>
          </cell>
          <cell r="D11">
            <v>2</v>
          </cell>
          <cell r="E11">
            <v>2</v>
          </cell>
          <cell r="F11">
            <v>244</v>
          </cell>
          <cell r="G11">
            <v>246</v>
          </cell>
          <cell r="H11">
            <v>0</v>
          </cell>
        </row>
        <row r="12">
          <cell r="A12" t="str">
            <v>LDC Control Plan2 HR-Libre</v>
          </cell>
          <cell r="B12" t="str">
            <v>LDC Control Plan2 HR</v>
          </cell>
          <cell r="C12" t="str">
            <v>Libre</v>
          </cell>
          <cell r="D12">
            <v>0</v>
          </cell>
          <cell r="E12">
            <v>0</v>
          </cell>
          <cell r="F12">
            <v>1</v>
          </cell>
          <cell r="G12">
            <v>1</v>
          </cell>
          <cell r="H12">
            <v>0</v>
          </cell>
        </row>
        <row r="13">
          <cell r="A13" t="str">
            <v>LDC Control Plan3 HN-Libre</v>
          </cell>
          <cell r="B13" t="str">
            <v>LDC Control Plan3 HN</v>
          </cell>
          <cell r="C13" t="str">
            <v>Libre</v>
          </cell>
          <cell r="D13">
            <v>25</v>
          </cell>
          <cell r="E13">
            <v>25</v>
          </cell>
          <cell r="F13">
            <v>119</v>
          </cell>
          <cell r="G13">
            <v>144</v>
          </cell>
          <cell r="H13">
            <v>0</v>
          </cell>
        </row>
        <row r="14">
          <cell r="A14" t="str">
            <v>LDC Control Plan3 HR-Libre</v>
          </cell>
          <cell r="B14" t="str">
            <v>LDC Control Plan3 HR</v>
          </cell>
          <cell r="C14" t="str">
            <v>Libre</v>
          </cell>
          <cell r="D14">
            <v>39</v>
          </cell>
          <cell r="E14">
            <v>39</v>
          </cell>
          <cell r="F14">
            <v>997</v>
          </cell>
          <cell r="G14">
            <v>1036</v>
          </cell>
          <cell r="H14">
            <v>0</v>
          </cell>
        </row>
        <row r="15">
          <cell r="A15" t="str">
            <v>LDC Control Plan4 HN-Libre</v>
          </cell>
          <cell r="B15" t="str">
            <v>LDC Control Plan4 HN</v>
          </cell>
          <cell r="C15" t="str">
            <v>Libre</v>
          </cell>
          <cell r="D15">
            <v>24</v>
          </cell>
          <cell r="E15">
            <v>24</v>
          </cell>
          <cell r="F15">
            <v>309</v>
          </cell>
          <cell r="G15">
            <v>333</v>
          </cell>
          <cell r="H15">
            <v>0</v>
          </cell>
        </row>
        <row r="16">
          <cell r="A16" t="str">
            <v>LDC Control Plan4 HR-Libre</v>
          </cell>
          <cell r="B16" t="str">
            <v>LDC Control Plan4 HR</v>
          </cell>
          <cell r="C16" t="str">
            <v>Libre</v>
          </cell>
          <cell r="D16">
            <v>12</v>
          </cell>
          <cell r="E16">
            <v>12</v>
          </cell>
          <cell r="F16">
            <v>365</v>
          </cell>
          <cell r="G16">
            <v>377</v>
          </cell>
          <cell r="H16">
            <v>0</v>
          </cell>
        </row>
        <row r="17">
          <cell r="A17" t="str">
            <v>Linea 70 HN-Libre</v>
          </cell>
          <cell r="B17" t="str">
            <v>Linea 70 HN</v>
          </cell>
          <cell r="C17" t="str">
            <v>Libre</v>
          </cell>
          <cell r="D17">
            <v>44</v>
          </cell>
          <cell r="E17">
            <v>44</v>
          </cell>
          <cell r="F17">
            <v>106</v>
          </cell>
          <cell r="G17">
            <v>150</v>
          </cell>
          <cell r="H17">
            <v>0</v>
          </cell>
        </row>
        <row r="18">
          <cell r="A18" t="str">
            <v>Linea 70 HR-Libre</v>
          </cell>
          <cell r="B18" t="str">
            <v>Linea 70 HR</v>
          </cell>
          <cell r="C18" t="str">
            <v>Libre</v>
          </cell>
          <cell r="D18">
            <v>76</v>
          </cell>
          <cell r="E18">
            <v>76</v>
          </cell>
          <cell r="F18">
            <v>122</v>
          </cell>
          <cell r="G18">
            <v>198</v>
          </cell>
          <cell r="H18">
            <v>0</v>
          </cell>
        </row>
        <row r="19">
          <cell r="A19" t="str">
            <v>Línea Plus HN-Exceso</v>
          </cell>
          <cell r="B19" t="str">
            <v>Línea Plus HN</v>
          </cell>
          <cell r="C19" t="str">
            <v>Exceso</v>
          </cell>
          <cell r="D19">
            <v>804895</v>
          </cell>
          <cell r="E19">
            <v>804895</v>
          </cell>
          <cell r="F19">
            <v>2146944</v>
          </cell>
          <cell r="G19">
            <v>2951839</v>
          </cell>
          <cell r="H19">
            <v>188388.90199999997</v>
          </cell>
        </row>
        <row r="20">
          <cell r="A20" t="str">
            <v>Línea Plus HN-Libre</v>
          </cell>
          <cell r="B20" t="str">
            <v>Línea Plus HN</v>
          </cell>
          <cell r="C20" t="str">
            <v>Libre</v>
          </cell>
          <cell r="D20">
            <v>610982</v>
          </cell>
          <cell r="E20">
            <v>610982</v>
          </cell>
          <cell r="F20">
            <v>1439401</v>
          </cell>
          <cell r="G20">
            <v>2050383</v>
          </cell>
          <cell r="H20">
            <v>0</v>
          </cell>
        </row>
        <row r="21">
          <cell r="A21" t="str">
            <v>Línea Plus HR-Exceso</v>
          </cell>
          <cell r="B21" t="str">
            <v>Línea Plus HR</v>
          </cell>
          <cell r="C21" t="str">
            <v>Exceso</v>
          </cell>
          <cell r="D21">
            <v>242423</v>
          </cell>
          <cell r="E21">
            <v>242423</v>
          </cell>
          <cell r="F21">
            <v>842885</v>
          </cell>
          <cell r="G21">
            <v>1085308</v>
          </cell>
          <cell r="H21">
            <v>43494.362999999998</v>
          </cell>
        </row>
        <row r="22">
          <cell r="A22" t="str">
            <v>Línea Plus HR-Libre</v>
          </cell>
          <cell r="B22" t="str">
            <v>Línea Plus HR</v>
          </cell>
          <cell r="C22" t="str">
            <v>Libre</v>
          </cell>
          <cell r="D22">
            <v>230726</v>
          </cell>
          <cell r="E22">
            <v>230726</v>
          </cell>
          <cell r="F22">
            <v>651719</v>
          </cell>
          <cell r="G22">
            <v>882445</v>
          </cell>
          <cell r="H22">
            <v>0</v>
          </cell>
        </row>
        <row r="23">
          <cell r="A23" t="str">
            <v>LPremium HN-Exceso</v>
          </cell>
          <cell r="B23" t="str">
            <v>LPremium HN</v>
          </cell>
          <cell r="C23" t="str">
            <v>Exceso</v>
          </cell>
          <cell r="D23">
            <v>490124</v>
          </cell>
          <cell r="E23">
            <v>490124</v>
          </cell>
          <cell r="F23">
            <v>2032195</v>
          </cell>
          <cell r="G23">
            <v>2522319</v>
          </cell>
          <cell r="H23">
            <v>172169.79200000002</v>
          </cell>
        </row>
        <row r="24">
          <cell r="A24" t="str">
            <v>LPremium HN-Libre</v>
          </cell>
          <cell r="B24" t="str">
            <v>LPremium HN</v>
          </cell>
          <cell r="C24" t="str">
            <v>Libre</v>
          </cell>
          <cell r="D24">
            <v>80574</v>
          </cell>
          <cell r="E24">
            <v>80574</v>
          </cell>
          <cell r="F24">
            <v>220839</v>
          </cell>
          <cell r="G24">
            <v>301413</v>
          </cell>
          <cell r="H24">
            <v>0</v>
          </cell>
        </row>
        <row r="25">
          <cell r="A25" t="str">
            <v>LPremium HN-Plana</v>
          </cell>
          <cell r="B25" t="str">
            <v>LPremium HN</v>
          </cell>
          <cell r="C25" t="str">
            <v>Plana</v>
          </cell>
          <cell r="D25">
            <v>3679</v>
          </cell>
          <cell r="E25">
            <v>3679</v>
          </cell>
          <cell r="F25">
            <v>582096</v>
          </cell>
          <cell r="G25">
            <v>585775</v>
          </cell>
          <cell r="H25">
            <v>0</v>
          </cell>
        </row>
        <row r="26">
          <cell r="A26" t="str">
            <v>LPremium HR-Exceso</v>
          </cell>
          <cell r="B26" t="str">
            <v>LPremium HR</v>
          </cell>
          <cell r="C26" t="str">
            <v>Exceso</v>
          </cell>
          <cell r="D26">
            <v>1547</v>
          </cell>
          <cell r="E26">
            <v>1547</v>
          </cell>
          <cell r="F26">
            <v>41062</v>
          </cell>
          <cell r="G26">
            <v>42609</v>
          </cell>
          <cell r="H26">
            <v>1598.057</v>
          </cell>
        </row>
        <row r="27">
          <cell r="A27" t="str">
            <v>LPremium HR-Libre</v>
          </cell>
          <cell r="B27" t="str">
            <v>LPremium HR</v>
          </cell>
          <cell r="C27" t="str">
            <v>Libre</v>
          </cell>
          <cell r="D27">
            <v>143</v>
          </cell>
          <cell r="E27">
            <v>143</v>
          </cell>
          <cell r="F27">
            <v>1046</v>
          </cell>
          <cell r="G27">
            <v>1189</v>
          </cell>
          <cell r="H27">
            <v>0</v>
          </cell>
        </row>
        <row r="28">
          <cell r="A28" t="str">
            <v>LPremium HR-Plana</v>
          </cell>
          <cell r="B28" t="str">
            <v>LPremium HR</v>
          </cell>
          <cell r="C28" t="str">
            <v>Plana</v>
          </cell>
          <cell r="D28">
            <v>876974</v>
          </cell>
          <cell r="E28">
            <v>876974</v>
          </cell>
          <cell r="F28">
            <v>14460992</v>
          </cell>
          <cell r="G28">
            <v>15337966</v>
          </cell>
          <cell r="H28">
            <v>23.292000000000002</v>
          </cell>
        </row>
        <row r="29">
          <cell r="A29" t="str">
            <v>Plan Tarifario1 HN-Exceso</v>
          </cell>
          <cell r="B29" t="str">
            <v>Plan Tarifario1 HN</v>
          </cell>
          <cell r="C29" t="str">
            <v>Exceso</v>
          </cell>
          <cell r="D29">
            <v>1652431</v>
          </cell>
          <cell r="E29">
            <v>1652431</v>
          </cell>
          <cell r="F29">
            <v>4173393</v>
          </cell>
          <cell r="G29">
            <v>5825824</v>
          </cell>
          <cell r="H29">
            <v>567688.30000000005</v>
          </cell>
        </row>
        <row r="30">
          <cell r="A30" t="str">
            <v>Plan Tarifario1 HN-Libre</v>
          </cell>
          <cell r="B30" t="str">
            <v>Plan Tarifario1 HN</v>
          </cell>
          <cell r="C30" t="str">
            <v>Libre</v>
          </cell>
          <cell r="D30">
            <v>690931</v>
          </cell>
          <cell r="E30">
            <v>690931</v>
          </cell>
          <cell r="F30">
            <v>1469974</v>
          </cell>
          <cell r="G30">
            <v>2160905</v>
          </cell>
          <cell r="H30">
            <v>0</v>
          </cell>
        </row>
        <row r="31">
          <cell r="A31" t="str">
            <v>Plan Tarifario1 HR-Exceso</v>
          </cell>
          <cell r="B31" t="str">
            <v>Plan Tarifario1 HR</v>
          </cell>
          <cell r="C31" t="str">
            <v>Exceso</v>
          </cell>
          <cell r="D31">
            <v>802026</v>
          </cell>
          <cell r="E31">
            <v>802026</v>
          </cell>
          <cell r="F31">
            <v>2475184</v>
          </cell>
          <cell r="G31">
            <v>3277210</v>
          </cell>
          <cell r="H31">
            <v>163680.42799999999</v>
          </cell>
        </row>
        <row r="32">
          <cell r="A32" t="str">
            <v>Plan Tarifario1 HR-Libre</v>
          </cell>
          <cell r="B32" t="str">
            <v>Plan Tarifario1 HR</v>
          </cell>
          <cell r="C32" t="str">
            <v>Libre</v>
          </cell>
          <cell r="D32">
            <v>325153</v>
          </cell>
          <cell r="E32">
            <v>325153</v>
          </cell>
          <cell r="F32">
            <v>766072</v>
          </cell>
          <cell r="G32">
            <v>1091225</v>
          </cell>
          <cell r="H32">
            <v>0</v>
          </cell>
        </row>
        <row r="33">
          <cell r="A33" t="str">
            <v>Plan Tarifario1 HR-Plana</v>
          </cell>
          <cell r="B33" t="str">
            <v>Plan Tarifario1 HR</v>
          </cell>
          <cell r="C33" t="str">
            <v>Plana</v>
          </cell>
          <cell r="D33">
            <v>34533</v>
          </cell>
          <cell r="E33">
            <v>34533</v>
          </cell>
          <cell r="F33">
            <v>1858367</v>
          </cell>
          <cell r="G33">
            <v>1892900</v>
          </cell>
          <cell r="H33">
            <v>0</v>
          </cell>
        </row>
        <row r="34">
          <cell r="A34" t="str">
            <v>Plan Tarifario2 HN-Exceso</v>
          </cell>
          <cell r="B34" t="str">
            <v>Plan Tarifario2 HN</v>
          </cell>
          <cell r="C34" t="str">
            <v>Exceso</v>
          </cell>
          <cell r="D34">
            <v>72317</v>
          </cell>
          <cell r="E34">
            <v>72317</v>
          </cell>
          <cell r="F34">
            <v>190055</v>
          </cell>
          <cell r="G34">
            <v>262372</v>
          </cell>
          <cell r="H34">
            <v>23346.303</v>
          </cell>
        </row>
        <row r="35">
          <cell r="A35" t="str">
            <v>Plan Tarifario2 HN-Libre</v>
          </cell>
          <cell r="B35" t="str">
            <v>Plan Tarifario2 HN</v>
          </cell>
          <cell r="C35" t="str">
            <v>Libre</v>
          </cell>
          <cell r="D35">
            <v>102796</v>
          </cell>
          <cell r="E35">
            <v>102796</v>
          </cell>
          <cell r="F35">
            <v>243672</v>
          </cell>
          <cell r="G35">
            <v>346468</v>
          </cell>
          <cell r="H35">
            <v>0</v>
          </cell>
        </row>
        <row r="36">
          <cell r="A36" t="str">
            <v>Plan Tarifario2 HR-Exceso</v>
          </cell>
          <cell r="B36" t="str">
            <v>Plan Tarifario2 HR</v>
          </cell>
          <cell r="C36" t="str">
            <v>Exceso</v>
          </cell>
          <cell r="D36">
            <v>31739</v>
          </cell>
          <cell r="E36">
            <v>31739</v>
          </cell>
          <cell r="F36">
            <v>105667</v>
          </cell>
          <cell r="G36">
            <v>137406</v>
          </cell>
          <cell r="H36">
            <v>6340.7979999999998</v>
          </cell>
        </row>
        <row r="37">
          <cell r="A37" t="str">
            <v>Plan Tarifario2 HR-Libre</v>
          </cell>
          <cell r="B37" t="str">
            <v>Plan Tarifario2 HR</v>
          </cell>
          <cell r="C37" t="str">
            <v>Libre</v>
          </cell>
          <cell r="D37">
            <v>45282</v>
          </cell>
          <cell r="E37">
            <v>45282</v>
          </cell>
          <cell r="F37">
            <v>128371</v>
          </cell>
          <cell r="G37">
            <v>173653</v>
          </cell>
          <cell r="H37">
            <v>0</v>
          </cell>
        </row>
        <row r="38">
          <cell r="A38" t="str">
            <v>Plan Tarifario2 HR-Plana</v>
          </cell>
          <cell r="B38" t="str">
            <v>Plan Tarifario2 HR</v>
          </cell>
          <cell r="C38" t="str">
            <v>Plana</v>
          </cell>
          <cell r="D38">
            <v>505</v>
          </cell>
          <cell r="E38">
            <v>505</v>
          </cell>
          <cell r="F38">
            <v>11166</v>
          </cell>
          <cell r="G38">
            <v>11671</v>
          </cell>
          <cell r="H38">
            <v>0</v>
          </cell>
        </row>
        <row r="39">
          <cell r="A39" t="str">
            <v>Plan Tarifario3 HN-Exceso</v>
          </cell>
          <cell r="B39" t="str">
            <v>Plan Tarifario3 HN</v>
          </cell>
          <cell r="C39" t="str">
            <v>Exceso</v>
          </cell>
          <cell r="D39">
            <v>35940</v>
          </cell>
          <cell r="E39">
            <v>35940</v>
          </cell>
          <cell r="F39">
            <v>88761</v>
          </cell>
          <cell r="G39">
            <v>124701</v>
          </cell>
          <cell r="H39">
            <v>9992.4179999999997</v>
          </cell>
        </row>
        <row r="40">
          <cell r="A40" t="str">
            <v>Plan Tarifario3 HN-Libre</v>
          </cell>
          <cell r="B40" t="str">
            <v>Plan Tarifario3 HN</v>
          </cell>
          <cell r="C40" t="str">
            <v>Libre</v>
          </cell>
          <cell r="D40">
            <v>46883</v>
          </cell>
          <cell r="E40">
            <v>46883</v>
          </cell>
          <cell r="F40">
            <v>113028</v>
          </cell>
          <cell r="G40">
            <v>159911</v>
          </cell>
          <cell r="H40">
            <v>0</v>
          </cell>
        </row>
        <row r="41">
          <cell r="A41" t="str">
            <v>Plan Tarifario3 HR-Exceso</v>
          </cell>
          <cell r="B41" t="str">
            <v>Plan Tarifario3 HR</v>
          </cell>
          <cell r="C41" t="str">
            <v>Exceso</v>
          </cell>
          <cell r="D41">
            <v>12179</v>
          </cell>
          <cell r="E41">
            <v>12179</v>
          </cell>
          <cell r="F41">
            <v>43123</v>
          </cell>
          <cell r="G41">
            <v>55302</v>
          </cell>
          <cell r="H41">
            <v>2332.2490000000003</v>
          </cell>
        </row>
        <row r="42">
          <cell r="A42" t="str">
            <v>Plan Tarifario3 HR-Libre</v>
          </cell>
          <cell r="B42" t="str">
            <v>Plan Tarifario3 HR</v>
          </cell>
          <cell r="C42" t="str">
            <v>Libre</v>
          </cell>
          <cell r="D42">
            <v>17845</v>
          </cell>
          <cell r="E42">
            <v>17845</v>
          </cell>
          <cell r="F42">
            <v>52000</v>
          </cell>
          <cell r="G42">
            <v>69845</v>
          </cell>
          <cell r="H42">
            <v>0</v>
          </cell>
        </row>
        <row r="43">
          <cell r="A43" t="str">
            <v>Plan Tarifario3 HR-Plana</v>
          </cell>
          <cell r="B43" t="str">
            <v>Plan Tarifario3 HR</v>
          </cell>
          <cell r="C43" t="str">
            <v>Plana</v>
          </cell>
          <cell r="D43">
            <v>740</v>
          </cell>
          <cell r="E43">
            <v>740</v>
          </cell>
          <cell r="F43">
            <v>34322</v>
          </cell>
          <cell r="G43">
            <v>35062</v>
          </cell>
          <cell r="H43">
            <v>0</v>
          </cell>
        </row>
        <row r="44">
          <cell r="A44" t="str">
            <v>Plan Tarifario4 HN-Exceso</v>
          </cell>
          <cell r="B44" t="str">
            <v>Plan Tarifario4 HN</v>
          </cell>
          <cell r="C44" t="str">
            <v>Exceso</v>
          </cell>
          <cell r="D44">
            <v>21170</v>
          </cell>
          <cell r="E44">
            <v>21170</v>
          </cell>
          <cell r="F44">
            <v>50774</v>
          </cell>
          <cell r="G44">
            <v>71944</v>
          </cell>
          <cell r="H44">
            <v>5268.27</v>
          </cell>
        </row>
        <row r="45">
          <cell r="A45" t="str">
            <v>Plan Tarifario4 HN-Libre</v>
          </cell>
          <cell r="B45" t="str">
            <v>Plan Tarifario4 HN</v>
          </cell>
          <cell r="C45" t="str">
            <v>Libre</v>
          </cell>
          <cell r="D45">
            <v>25478</v>
          </cell>
          <cell r="E45">
            <v>25478</v>
          </cell>
          <cell r="F45">
            <v>59930</v>
          </cell>
          <cell r="G45">
            <v>85408</v>
          </cell>
          <cell r="H45">
            <v>0</v>
          </cell>
        </row>
        <row r="46">
          <cell r="A46" t="str">
            <v>Plan Tarifario4 HR-Exceso</v>
          </cell>
          <cell r="B46" t="str">
            <v>Plan Tarifario4 HR</v>
          </cell>
          <cell r="C46" t="str">
            <v>Exceso</v>
          </cell>
          <cell r="D46">
            <v>5347</v>
          </cell>
          <cell r="E46">
            <v>5347</v>
          </cell>
          <cell r="F46">
            <v>15707</v>
          </cell>
          <cell r="G46">
            <v>21054</v>
          </cell>
          <cell r="H46">
            <v>797.71399999999994</v>
          </cell>
        </row>
        <row r="47">
          <cell r="A47" t="str">
            <v>Plan Tarifario4 HR-Libre</v>
          </cell>
          <cell r="B47" t="str">
            <v>Plan Tarifario4 HR</v>
          </cell>
          <cell r="C47" t="str">
            <v>Libre</v>
          </cell>
          <cell r="D47">
            <v>7827</v>
          </cell>
          <cell r="E47">
            <v>7827</v>
          </cell>
          <cell r="F47">
            <v>23027</v>
          </cell>
          <cell r="G47">
            <v>30854</v>
          </cell>
          <cell r="H47">
            <v>0</v>
          </cell>
        </row>
        <row r="48">
          <cell r="A48" t="str">
            <v>Plan Tarifario5 HN-Exceso</v>
          </cell>
          <cell r="B48" t="str">
            <v>Plan Tarifario5 HN</v>
          </cell>
          <cell r="C48" t="str">
            <v>Exceso</v>
          </cell>
          <cell r="D48">
            <v>343316</v>
          </cell>
          <cell r="E48">
            <v>343316</v>
          </cell>
          <cell r="F48">
            <v>847744</v>
          </cell>
          <cell r="G48">
            <v>1191060</v>
          </cell>
          <cell r="H48">
            <v>75736.88</v>
          </cell>
        </row>
        <row r="49">
          <cell r="A49" t="str">
            <v>Plan Tarifario5 HN-Libre</v>
          </cell>
          <cell r="B49" t="str">
            <v>Plan Tarifario5 HN</v>
          </cell>
          <cell r="C49" t="str">
            <v>Libre</v>
          </cell>
          <cell r="D49">
            <v>318421</v>
          </cell>
          <cell r="E49">
            <v>318421</v>
          </cell>
          <cell r="F49">
            <v>724753</v>
          </cell>
          <cell r="G49">
            <v>1043174</v>
          </cell>
          <cell r="H49">
            <v>0</v>
          </cell>
        </row>
        <row r="50">
          <cell r="A50" t="str">
            <v>Plan Tarifario5 HR-Exceso</v>
          </cell>
          <cell r="B50" t="str">
            <v>Plan Tarifario5 HR</v>
          </cell>
          <cell r="C50" t="str">
            <v>Exceso</v>
          </cell>
          <cell r="D50">
            <v>86838</v>
          </cell>
          <cell r="E50">
            <v>86838</v>
          </cell>
          <cell r="F50">
            <v>268266</v>
          </cell>
          <cell r="G50">
            <v>355104</v>
          </cell>
          <cell r="H50">
            <v>10786.47</v>
          </cell>
        </row>
        <row r="51">
          <cell r="A51" t="str">
            <v>Plan Tarifario5 HR-Libre</v>
          </cell>
          <cell r="B51" t="str">
            <v>Plan Tarifario5 HR</v>
          </cell>
          <cell r="C51" t="str">
            <v>Libre</v>
          </cell>
          <cell r="D51">
            <v>84340</v>
          </cell>
          <cell r="E51">
            <v>84340</v>
          </cell>
          <cell r="F51">
            <v>231843</v>
          </cell>
          <cell r="G51">
            <v>316183</v>
          </cell>
          <cell r="H51">
            <v>0</v>
          </cell>
        </row>
        <row r="52">
          <cell r="A52" t="str">
            <v>Plan Tarifario5 HR-Plana</v>
          </cell>
          <cell r="B52" t="str">
            <v>Plan Tarifario5 HR</v>
          </cell>
          <cell r="C52" t="str">
            <v>Plana</v>
          </cell>
          <cell r="D52">
            <v>1159</v>
          </cell>
          <cell r="E52">
            <v>1159</v>
          </cell>
          <cell r="F52">
            <v>47641</v>
          </cell>
          <cell r="G52">
            <v>48800</v>
          </cell>
          <cell r="H52">
            <v>0</v>
          </cell>
        </row>
        <row r="53">
          <cell r="A53" t="str">
            <v>Plan Tarifario6 HN-Exceso</v>
          </cell>
          <cell r="B53" t="str">
            <v>Plan Tarifario6 HN</v>
          </cell>
          <cell r="C53" t="str">
            <v>Exceso</v>
          </cell>
          <cell r="D53">
            <v>598618</v>
          </cell>
          <cell r="E53">
            <v>598618</v>
          </cell>
          <cell r="F53">
            <v>1431246</v>
          </cell>
          <cell r="G53">
            <v>2029864</v>
          </cell>
          <cell r="H53">
            <v>128398.492</v>
          </cell>
        </row>
        <row r="54">
          <cell r="A54" t="str">
            <v>Plan Tarifario6 HN-Libre</v>
          </cell>
          <cell r="B54" t="str">
            <v>Plan Tarifario6 HN</v>
          </cell>
          <cell r="C54" t="str">
            <v>Libre</v>
          </cell>
          <cell r="D54">
            <v>53610</v>
          </cell>
          <cell r="E54">
            <v>53610</v>
          </cell>
          <cell r="F54">
            <v>108393</v>
          </cell>
          <cell r="G54">
            <v>162003</v>
          </cell>
          <cell r="H54">
            <v>0</v>
          </cell>
        </row>
        <row r="55">
          <cell r="A55" t="str">
            <v>Plan Tarifario6 HR-Exceso</v>
          </cell>
          <cell r="B55" t="str">
            <v>Plan Tarifario6 HR</v>
          </cell>
          <cell r="C55" t="str">
            <v>Exceso</v>
          </cell>
          <cell r="D55">
            <v>181511</v>
          </cell>
          <cell r="E55">
            <v>181511</v>
          </cell>
          <cell r="F55">
            <v>569312</v>
          </cell>
          <cell r="G55">
            <v>750823</v>
          </cell>
          <cell r="H55">
            <v>22854.875</v>
          </cell>
        </row>
        <row r="56">
          <cell r="A56" t="str">
            <v>Plan Tarifario6 HR-Libre</v>
          </cell>
          <cell r="B56" t="str">
            <v>Plan Tarifario6 HR</v>
          </cell>
          <cell r="C56" t="str">
            <v>Libre</v>
          </cell>
          <cell r="D56">
            <v>82939</v>
          </cell>
          <cell r="E56">
            <v>82939</v>
          </cell>
          <cell r="F56">
            <v>201310</v>
          </cell>
          <cell r="G56">
            <v>284249</v>
          </cell>
          <cell r="H56">
            <v>0</v>
          </cell>
        </row>
        <row r="57">
          <cell r="A57" t="str">
            <v>Plan Tarifario6 HR-Plana</v>
          </cell>
          <cell r="B57" t="str">
            <v>Plan Tarifario6 HR</v>
          </cell>
          <cell r="C57" t="str">
            <v>Plana</v>
          </cell>
          <cell r="D57">
            <v>5674</v>
          </cell>
          <cell r="E57">
            <v>5674</v>
          </cell>
          <cell r="F57">
            <v>258327</v>
          </cell>
          <cell r="G57">
            <v>264001</v>
          </cell>
          <cell r="H57">
            <v>0</v>
          </cell>
        </row>
        <row r="58">
          <cell r="A58" t="str">
            <v>PlanSegundo HN-Exceso</v>
          </cell>
          <cell r="B58" t="str">
            <v>PlanSegundo HN</v>
          </cell>
          <cell r="C58" t="str">
            <v>Exceso</v>
          </cell>
          <cell r="D58">
            <v>987832</v>
          </cell>
          <cell r="E58">
            <v>29633858</v>
          </cell>
          <cell r="F58">
            <v>112587792</v>
          </cell>
          <cell r="G58">
            <v>142221650</v>
          </cell>
          <cell r="H58">
            <v>280179.50503</v>
          </cell>
        </row>
        <row r="59">
          <cell r="A59" t="str">
            <v>PlanSegundo HN-Libre</v>
          </cell>
          <cell r="B59" t="str">
            <v>PlanSegundo HN</v>
          </cell>
          <cell r="C59" t="str">
            <v>Libre</v>
          </cell>
          <cell r="D59">
            <v>332315</v>
          </cell>
          <cell r="E59">
            <v>9969450</v>
          </cell>
          <cell r="F59">
            <v>32173753</v>
          </cell>
          <cell r="G59">
            <v>42143203</v>
          </cell>
          <cell r="H59">
            <v>0</v>
          </cell>
        </row>
        <row r="60">
          <cell r="A60" t="str">
            <v>PlanSegundo HN-Plana</v>
          </cell>
          <cell r="B60" t="str">
            <v>PlanSegundo HN</v>
          </cell>
          <cell r="C60" t="str">
            <v>Plana</v>
          </cell>
          <cell r="D60">
            <v>14661</v>
          </cell>
          <cell r="E60">
            <v>439830</v>
          </cell>
          <cell r="F60">
            <v>46945458</v>
          </cell>
          <cell r="G60">
            <v>47385288</v>
          </cell>
          <cell r="H60">
            <v>0</v>
          </cell>
        </row>
        <row r="61">
          <cell r="A61" t="str">
            <v>PlanSegundo HR-Exceso</v>
          </cell>
          <cell r="B61" t="str">
            <v>PlanSegundo HR</v>
          </cell>
          <cell r="C61" t="str">
            <v>Exceso</v>
          </cell>
          <cell r="D61">
            <v>439743</v>
          </cell>
          <cell r="E61">
            <v>13192290</v>
          </cell>
          <cell r="F61">
            <v>64663981</v>
          </cell>
          <cell r="G61">
            <v>77856271</v>
          </cell>
          <cell r="H61">
            <v>77077.708289999995</v>
          </cell>
        </row>
        <row r="62">
          <cell r="A62" t="str">
            <v>PlanSegundo HR-Libre</v>
          </cell>
          <cell r="B62" t="str">
            <v>PlanSegundo HR</v>
          </cell>
          <cell r="C62" t="str">
            <v>Libre</v>
          </cell>
          <cell r="D62">
            <v>145058</v>
          </cell>
          <cell r="E62">
            <v>4351740</v>
          </cell>
          <cell r="F62">
            <v>15992613</v>
          </cell>
          <cell r="G62">
            <v>20344353</v>
          </cell>
          <cell r="H62">
            <v>0</v>
          </cell>
        </row>
        <row r="63">
          <cell r="A63" t="str">
            <v>PlanSegundo HR-Plana</v>
          </cell>
          <cell r="B63" t="str">
            <v>PlanSegundo HR</v>
          </cell>
          <cell r="C63" t="str">
            <v>Plana</v>
          </cell>
          <cell r="D63">
            <v>15593</v>
          </cell>
          <cell r="E63">
            <v>459409</v>
          </cell>
          <cell r="F63">
            <v>45283794</v>
          </cell>
          <cell r="G63">
            <v>45743203</v>
          </cell>
          <cell r="H63">
            <v>0</v>
          </cell>
        </row>
        <row r="64">
          <cell r="A64" t="str">
            <v>Reg HN-Exceso</v>
          </cell>
          <cell r="B64" t="str">
            <v>Reg HN</v>
          </cell>
          <cell r="C64" t="str">
            <v>Exceso</v>
          </cell>
          <cell r="D64">
            <v>12569094</v>
          </cell>
          <cell r="E64">
            <v>12569094</v>
          </cell>
          <cell r="F64">
            <v>32970626</v>
          </cell>
          <cell r="G64">
            <v>45539720</v>
          </cell>
          <cell r="H64">
            <v>2898367.2120000003</v>
          </cell>
        </row>
        <row r="65">
          <cell r="A65" t="str">
            <v>Reg HN-Libre</v>
          </cell>
          <cell r="B65" t="str">
            <v>Reg HN</v>
          </cell>
          <cell r="C65" t="str">
            <v>Libre</v>
          </cell>
          <cell r="D65">
            <v>1634914</v>
          </cell>
          <cell r="E65">
            <v>1634914</v>
          </cell>
          <cell r="F65">
            <v>3604207</v>
          </cell>
          <cell r="G65">
            <v>5239121</v>
          </cell>
          <cell r="H65">
            <v>0</v>
          </cell>
        </row>
        <row r="66">
          <cell r="A66" t="str">
            <v>Reg HN-Plana</v>
          </cell>
          <cell r="B66" t="str">
            <v>Reg HN</v>
          </cell>
          <cell r="C66" t="str">
            <v>Plana</v>
          </cell>
          <cell r="D66">
            <v>60226</v>
          </cell>
          <cell r="E66">
            <v>60226</v>
          </cell>
          <cell r="F66">
            <v>3330428</v>
          </cell>
          <cell r="G66">
            <v>3390654</v>
          </cell>
          <cell r="H66">
            <v>0</v>
          </cell>
        </row>
        <row r="67">
          <cell r="A67" t="str">
            <v>Reg HR-Exceso</v>
          </cell>
          <cell r="B67" t="str">
            <v>Reg HR</v>
          </cell>
          <cell r="C67" t="str">
            <v>Exceso</v>
          </cell>
          <cell r="D67">
            <v>3283996</v>
          </cell>
          <cell r="E67">
            <v>3283996</v>
          </cell>
          <cell r="F67">
            <v>10801915</v>
          </cell>
          <cell r="G67">
            <v>14085911</v>
          </cell>
          <cell r="H67">
            <v>560225.62200000009</v>
          </cell>
        </row>
        <row r="68">
          <cell r="A68" t="str">
            <v>Reg HR-Libre</v>
          </cell>
          <cell r="B68" t="str">
            <v>Reg HR</v>
          </cell>
          <cell r="C68" t="str">
            <v>Libre</v>
          </cell>
          <cell r="D68">
            <v>508362</v>
          </cell>
          <cell r="E68">
            <v>508362</v>
          </cell>
          <cell r="F68">
            <v>1266579</v>
          </cell>
          <cell r="G68">
            <v>1774941</v>
          </cell>
          <cell r="H68">
            <v>0</v>
          </cell>
        </row>
        <row r="69">
          <cell r="A69" t="str">
            <v>Reg HR-Plana</v>
          </cell>
          <cell r="B69" t="str">
            <v>Reg HR</v>
          </cell>
          <cell r="C69" t="str">
            <v>Plana</v>
          </cell>
          <cell r="D69">
            <v>58481</v>
          </cell>
          <cell r="E69">
            <v>58481</v>
          </cell>
          <cell r="F69">
            <v>2625197</v>
          </cell>
          <cell r="G69">
            <v>2683678</v>
          </cell>
          <cell r="H69">
            <v>0</v>
          </cell>
        </row>
        <row r="70">
          <cell r="A70" t="str">
            <v>Tplana-Plana</v>
          </cell>
          <cell r="B70" t="str">
            <v>Tplana</v>
          </cell>
          <cell r="C70" t="str">
            <v>Plana</v>
          </cell>
          <cell r="D70">
            <v>4605</v>
          </cell>
          <cell r="E70">
            <v>4605</v>
          </cell>
          <cell r="F70">
            <v>157733</v>
          </cell>
          <cell r="G70">
            <v>162338</v>
          </cell>
          <cell r="H70">
            <v>0</v>
          </cell>
        </row>
        <row r="71">
          <cell r="A71" t="str">
            <v>-</v>
          </cell>
        </row>
        <row r="72">
          <cell r="A72" t="str">
            <v>-</v>
          </cell>
        </row>
        <row r="73">
          <cell r="A73" t="str">
            <v>-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08"/>
      <sheetName val="1808"/>
      <sheetName val="2808"/>
    </sheetNames>
    <sheetDataSet>
      <sheetData sheetId="0" refreshError="1">
        <row r="1">
          <cell r="A1" t="str">
            <v>LLAVE</v>
          </cell>
          <cell r="B1" t="str">
            <v>tipotraf</v>
          </cell>
          <cell r="C1" t="str">
            <v>tipol</v>
          </cell>
          <cell r="D1" t="str">
            <v>SumaDeCanLLamadas</v>
          </cell>
          <cell r="E1" t="str">
            <v>SumaDeMinConex</v>
          </cell>
          <cell r="F1" t="str">
            <v>SumaDeMinConv</v>
          </cell>
          <cell r="G1" t="str">
            <v>SumaDeMinCons</v>
          </cell>
          <cell r="H1" t="str">
            <v>SumaDeMontoFact</v>
          </cell>
        </row>
        <row r="2">
          <cell r="A2" t="str">
            <v>Exceso Fonofacil HN-Libre</v>
          </cell>
          <cell r="B2" t="str">
            <v>Exceso Fonofacil HN</v>
          </cell>
          <cell r="C2" t="str">
            <v>Libre</v>
          </cell>
          <cell r="D2">
            <v>470148</v>
          </cell>
          <cell r="E2">
            <v>470148</v>
          </cell>
          <cell r="F2">
            <v>1199710</v>
          </cell>
          <cell r="G2">
            <v>1669858</v>
          </cell>
          <cell r="H2">
            <v>0</v>
          </cell>
        </row>
        <row r="3">
          <cell r="A3" t="str">
            <v>Exceso Fonofacil HR-Libre</v>
          </cell>
          <cell r="B3" t="str">
            <v>Exceso Fonofacil HR</v>
          </cell>
          <cell r="C3" t="str">
            <v>Libre</v>
          </cell>
          <cell r="D3">
            <v>442961</v>
          </cell>
          <cell r="E3">
            <v>442961</v>
          </cell>
          <cell r="F3">
            <v>1311393</v>
          </cell>
          <cell r="G3">
            <v>1754354</v>
          </cell>
          <cell r="H3">
            <v>0</v>
          </cell>
        </row>
        <row r="4">
          <cell r="A4" t="str">
            <v>Exceso LCEconomica HN-Libre</v>
          </cell>
          <cell r="B4" t="str">
            <v>Exceso LCEconomica HN</v>
          </cell>
          <cell r="C4" t="str">
            <v>Libre</v>
          </cell>
          <cell r="D4">
            <v>0</v>
          </cell>
          <cell r="E4">
            <v>0</v>
          </cell>
          <cell r="F4">
            <v>44629</v>
          </cell>
          <cell r="G4">
            <v>44629</v>
          </cell>
          <cell r="H4">
            <v>0</v>
          </cell>
        </row>
        <row r="5">
          <cell r="A5" t="str">
            <v>Exceso LCEconomica HR-Libre</v>
          </cell>
          <cell r="B5" t="str">
            <v>Exceso LCEconomica HR</v>
          </cell>
          <cell r="C5" t="str">
            <v>Libre</v>
          </cell>
          <cell r="D5">
            <v>0</v>
          </cell>
          <cell r="E5">
            <v>0</v>
          </cell>
          <cell r="F5">
            <v>59044</v>
          </cell>
          <cell r="G5">
            <v>59044</v>
          </cell>
          <cell r="H5">
            <v>0</v>
          </cell>
        </row>
        <row r="6">
          <cell r="A6" t="str">
            <v>Exceso LControlPlus1 HN-Libre</v>
          </cell>
          <cell r="B6" t="str">
            <v>Exceso LControlPlus1 HN</v>
          </cell>
          <cell r="C6" t="str">
            <v>Libre</v>
          </cell>
          <cell r="D6">
            <v>0</v>
          </cell>
          <cell r="E6">
            <v>0</v>
          </cell>
          <cell r="F6">
            <v>72</v>
          </cell>
          <cell r="G6">
            <v>72</v>
          </cell>
          <cell r="H6">
            <v>0</v>
          </cell>
        </row>
        <row r="7">
          <cell r="A7" t="str">
            <v>Exceso LControlPlus1 HR-Libre</v>
          </cell>
          <cell r="B7" t="str">
            <v>Exceso LControlPlus1 HR</v>
          </cell>
          <cell r="C7" t="str">
            <v>Libre</v>
          </cell>
          <cell r="D7">
            <v>0</v>
          </cell>
          <cell r="E7">
            <v>0</v>
          </cell>
          <cell r="F7">
            <v>65</v>
          </cell>
          <cell r="G7">
            <v>65</v>
          </cell>
          <cell r="H7">
            <v>0</v>
          </cell>
        </row>
        <row r="8">
          <cell r="A8" t="str">
            <v>Exceso LCSuperEconomica HN-Libre</v>
          </cell>
          <cell r="B8" t="str">
            <v>Exceso LCSuperEconomica HN</v>
          </cell>
          <cell r="C8" t="str">
            <v>Libre</v>
          </cell>
          <cell r="D8">
            <v>0</v>
          </cell>
          <cell r="E8">
            <v>0</v>
          </cell>
          <cell r="F8">
            <v>80177</v>
          </cell>
          <cell r="G8">
            <v>80177</v>
          </cell>
          <cell r="H8">
            <v>0</v>
          </cell>
        </row>
        <row r="9">
          <cell r="A9" t="str">
            <v>Exceso LCSuperEconomica HR-Libre</v>
          </cell>
          <cell r="B9" t="str">
            <v>Exceso LCSuperEconomica HR</v>
          </cell>
          <cell r="C9" t="str">
            <v>Libre</v>
          </cell>
          <cell r="D9">
            <v>0</v>
          </cell>
          <cell r="E9">
            <v>0</v>
          </cell>
          <cell r="F9">
            <v>100722</v>
          </cell>
          <cell r="G9">
            <v>100722</v>
          </cell>
          <cell r="H9">
            <v>0</v>
          </cell>
        </row>
        <row r="10">
          <cell r="A10" t="str">
            <v>Exceso LDC AhorroFamiliar HN-Libre</v>
          </cell>
          <cell r="B10" t="str">
            <v>Exceso LDC AhorroFamiliar HN</v>
          </cell>
          <cell r="C10" t="str">
            <v>Libre</v>
          </cell>
          <cell r="D10">
            <v>0</v>
          </cell>
          <cell r="E10">
            <v>0</v>
          </cell>
          <cell r="F10">
            <v>273</v>
          </cell>
          <cell r="G10">
            <v>273</v>
          </cell>
          <cell r="H10">
            <v>0</v>
          </cell>
        </row>
        <row r="11">
          <cell r="A11" t="str">
            <v>Exceso LDC AhorroFamiliar HR-Libre</v>
          </cell>
          <cell r="B11" t="str">
            <v>Exceso LDC AhorroFamiliar HR</v>
          </cell>
          <cell r="C11" t="str">
            <v>Libre</v>
          </cell>
          <cell r="D11">
            <v>0</v>
          </cell>
          <cell r="E11">
            <v>0</v>
          </cell>
          <cell r="F11">
            <v>500</v>
          </cell>
          <cell r="G11">
            <v>500</v>
          </cell>
          <cell r="H11">
            <v>0</v>
          </cell>
        </row>
        <row r="12">
          <cell r="A12" t="str">
            <v>Exceso LDC AhorroInicial HN-Libre</v>
          </cell>
          <cell r="B12" t="str">
            <v>Exceso LDC AhorroInicial HN</v>
          </cell>
          <cell r="C12" t="str">
            <v>Libre</v>
          </cell>
          <cell r="D12">
            <v>0</v>
          </cell>
          <cell r="E12">
            <v>0</v>
          </cell>
          <cell r="F12">
            <v>2827</v>
          </cell>
          <cell r="G12">
            <v>2827</v>
          </cell>
          <cell r="H12">
            <v>0</v>
          </cell>
        </row>
        <row r="13">
          <cell r="A13" t="str">
            <v>Exceso LDC AhorroInicial HR-Libre</v>
          </cell>
          <cell r="B13" t="str">
            <v>Exceso LDC AhorroInicial HR</v>
          </cell>
          <cell r="C13" t="str">
            <v>Libre</v>
          </cell>
          <cell r="D13">
            <v>0</v>
          </cell>
          <cell r="E13">
            <v>0</v>
          </cell>
          <cell r="F13">
            <v>3061</v>
          </cell>
          <cell r="G13">
            <v>3061</v>
          </cell>
          <cell r="H13">
            <v>0</v>
          </cell>
        </row>
        <row r="14">
          <cell r="A14" t="str">
            <v>Exceso LDC AhorroMaxima HN-Libre</v>
          </cell>
          <cell r="B14" t="str">
            <v>Exceso LDC AhorroMaxima HN</v>
          </cell>
          <cell r="C14" t="str">
            <v>Libre</v>
          </cell>
          <cell r="D14">
            <v>0</v>
          </cell>
          <cell r="E14">
            <v>0</v>
          </cell>
          <cell r="F14">
            <v>2070</v>
          </cell>
          <cell r="G14">
            <v>2070</v>
          </cell>
          <cell r="H14">
            <v>0</v>
          </cell>
        </row>
        <row r="15">
          <cell r="A15" t="str">
            <v>Exceso LDC AhorroMaxima HR-Libre</v>
          </cell>
          <cell r="B15" t="str">
            <v>Exceso LDC AhorroMaxima HR</v>
          </cell>
          <cell r="C15" t="str">
            <v>Libre</v>
          </cell>
          <cell r="D15">
            <v>0</v>
          </cell>
          <cell r="E15">
            <v>0</v>
          </cell>
          <cell r="F15">
            <v>2620</v>
          </cell>
          <cell r="G15">
            <v>2620</v>
          </cell>
          <cell r="H15">
            <v>0</v>
          </cell>
        </row>
        <row r="16">
          <cell r="A16" t="str">
            <v>Exceso LDC AhorroPersonalHN-Libre</v>
          </cell>
          <cell r="B16" t="str">
            <v>Exceso LDC AhorroPersonalHN</v>
          </cell>
          <cell r="C16" t="str">
            <v>Libre</v>
          </cell>
          <cell r="D16">
            <v>0</v>
          </cell>
          <cell r="E16">
            <v>0</v>
          </cell>
          <cell r="F16">
            <v>1342</v>
          </cell>
          <cell r="G16">
            <v>1342</v>
          </cell>
          <cell r="H16">
            <v>0</v>
          </cell>
        </row>
        <row r="17">
          <cell r="A17" t="str">
            <v>Exceso LDC AhorroPersonalHR-Libre</v>
          </cell>
          <cell r="B17" t="str">
            <v>Exceso LDC AhorroPersonalHR</v>
          </cell>
          <cell r="C17" t="str">
            <v>Libre</v>
          </cell>
          <cell r="D17">
            <v>0</v>
          </cell>
          <cell r="E17">
            <v>0</v>
          </cell>
          <cell r="F17">
            <v>2000</v>
          </cell>
          <cell r="G17">
            <v>2000</v>
          </cell>
          <cell r="H17">
            <v>0</v>
          </cell>
        </row>
        <row r="18">
          <cell r="A18" t="str">
            <v>Exceso LDC Control Plan1 HN-Libre</v>
          </cell>
          <cell r="B18" t="str">
            <v>Exceso LDC Control Plan1 HN</v>
          </cell>
          <cell r="C18" t="str">
            <v>Libre</v>
          </cell>
          <cell r="D18">
            <v>0</v>
          </cell>
          <cell r="E18">
            <v>0</v>
          </cell>
          <cell r="F18">
            <v>15130</v>
          </cell>
          <cell r="G18">
            <v>15130</v>
          </cell>
          <cell r="H18">
            <v>0</v>
          </cell>
        </row>
        <row r="19">
          <cell r="A19" t="str">
            <v>Exceso LDC Control Plan1 HR-Libre</v>
          </cell>
          <cell r="B19" t="str">
            <v>Exceso LDC Control Plan1 HR</v>
          </cell>
          <cell r="C19" t="str">
            <v>Libre</v>
          </cell>
          <cell r="D19">
            <v>0</v>
          </cell>
          <cell r="E19">
            <v>0</v>
          </cell>
          <cell r="F19">
            <v>16550</v>
          </cell>
          <cell r="G19">
            <v>16550</v>
          </cell>
          <cell r="H19">
            <v>0</v>
          </cell>
        </row>
        <row r="20">
          <cell r="A20" t="str">
            <v>Exceso LDC Control Plan2 HN-Libre</v>
          </cell>
          <cell r="B20" t="str">
            <v>Exceso LDC Control Plan2 HN</v>
          </cell>
          <cell r="C20" t="str">
            <v>Libre</v>
          </cell>
          <cell r="D20">
            <v>0</v>
          </cell>
          <cell r="E20">
            <v>0</v>
          </cell>
          <cell r="F20">
            <v>11726</v>
          </cell>
          <cell r="G20">
            <v>11726</v>
          </cell>
          <cell r="H20">
            <v>0</v>
          </cell>
        </row>
        <row r="21">
          <cell r="A21" t="str">
            <v>Exceso LDC Control Plan2 HR-Libre</v>
          </cell>
          <cell r="B21" t="str">
            <v>Exceso LDC Control Plan2 HR</v>
          </cell>
          <cell r="C21" t="str">
            <v>Libre</v>
          </cell>
          <cell r="D21">
            <v>0</v>
          </cell>
          <cell r="E21">
            <v>0</v>
          </cell>
          <cell r="F21">
            <v>15124</v>
          </cell>
          <cell r="G21">
            <v>15124</v>
          </cell>
          <cell r="H21">
            <v>0</v>
          </cell>
        </row>
        <row r="22">
          <cell r="A22" t="str">
            <v>Exceso LDC Control Plan3 HN-Libre</v>
          </cell>
          <cell r="B22" t="str">
            <v>Exceso LDC Control Plan3 HN</v>
          </cell>
          <cell r="C22" t="str">
            <v>Libre</v>
          </cell>
          <cell r="D22">
            <v>0</v>
          </cell>
          <cell r="E22">
            <v>0</v>
          </cell>
          <cell r="F22">
            <v>2373</v>
          </cell>
          <cell r="G22">
            <v>2373</v>
          </cell>
          <cell r="H22">
            <v>0</v>
          </cell>
        </row>
        <row r="23">
          <cell r="A23" t="str">
            <v>Exceso LDC Control Plan3 HR-Libre</v>
          </cell>
          <cell r="B23" t="str">
            <v>Exceso LDC Control Plan3 HR</v>
          </cell>
          <cell r="C23" t="str">
            <v>Libre</v>
          </cell>
          <cell r="D23">
            <v>0</v>
          </cell>
          <cell r="E23">
            <v>0</v>
          </cell>
          <cell r="F23">
            <v>2369</v>
          </cell>
          <cell r="G23">
            <v>2369</v>
          </cell>
          <cell r="H23">
            <v>0</v>
          </cell>
        </row>
        <row r="24">
          <cell r="A24" t="str">
            <v>Exceso LDC Control Plan4 HN-Libre</v>
          </cell>
          <cell r="B24" t="str">
            <v>Exceso LDC Control Plan4 HN</v>
          </cell>
          <cell r="C24" t="str">
            <v>Libre</v>
          </cell>
          <cell r="D24">
            <v>0</v>
          </cell>
          <cell r="E24">
            <v>0</v>
          </cell>
          <cell r="F24">
            <v>5031</v>
          </cell>
          <cell r="G24">
            <v>5031</v>
          </cell>
          <cell r="H24">
            <v>0</v>
          </cell>
        </row>
        <row r="25">
          <cell r="A25" t="str">
            <v>Exceso LDC Control Plan4 HR-Libre</v>
          </cell>
          <cell r="B25" t="str">
            <v>Exceso LDC Control Plan4 HR</v>
          </cell>
          <cell r="C25" t="str">
            <v>Libre</v>
          </cell>
          <cell r="D25">
            <v>0</v>
          </cell>
          <cell r="E25">
            <v>0</v>
          </cell>
          <cell r="F25">
            <v>4372</v>
          </cell>
          <cell r="G25">
            <v>4372</v>
          </cell>
          <cell r="H25">
            <v>0</v>
          </cell>
        </row>
        <row r="26">
          <cell r="A26" t="str">
            <v>Exceso LDC Control Plan5 HN-Libre</v>
          </cell>
          <cell r="B26" t="str">
            <v>Exceso LDC Control Plan5 HN</v>
          </cell>
          <cell r="C26" t="str">
            <v>Libre</v>
          </cell>
          <cell r="D26">
            <v>0</v>
          </cell>
          <cell r="E26">
            <v>0</v>
          </cell>
          <cell r="F26">
            <v>301</v>
          </cell>
          <cell r="G26">
            <v>301</v>
          </cell>
          <cell r="H26">
            <v>0</v>
          </cell>
        </row>
        <row r="27">
          <cell r="A27" t="str">
            <v>Exceso LDC Control Plan5 HR-Libre</v>
          </cell>
          <cell r="B27" t="str">
            <v>Exceso LDC Control Plan5 HR</v>
          </cell>
          <cell r="C27" t="str">
            <v>Libre</v>
          </cell>
          <cell r="D27">
            <v>0</v>
          </cell>
          <cell r="E27">
            <v>0</v>
          </cell>
          <cell r="F27">
            <v>218</v>
          </cell>
          <cell r="G27">
            <v>218</v>
          </cell>
          <cell r="H27">
            <v>0</v>
          </cell>
        </row>
        <row r="28">
          <cell r="A28" t="str">
            <v>Exceso LDC Control Plan6 HN-Libre</v>
          </cell>
          <cell r="B28" t="str">
            <v>Exceso LDC Control Plan6 HN</v>
          </cell>
          <cell r="C28" t="str">
            <v>Libre</v>
          </cell>
          <cell r="D28">
            <v>0</v>
          </cell>
          <cell r="E28">
            <v>0</v>
          </cell>
          <cell r="F28">
            <v>173</v>
          </cell>
          <cell r="G28">
            <v>173</v>
          </cell>
          <cell r="H28">
            <v>0</v>
          </cell>
        </row>
        <row r="29">
          <cell r="A29" t="str">
            <v>Exceso LDC Control Plan6 HR-Libre</v>
          </cell>
          <cell r="B29" t="str">
            <v>Exceso LDC Control Plan6 HR</v>
          </cell>
          <cell r="C29" t="str">
            <v>Libre</v>
          </cell>
          <cell r="D29">
            <v>0</v>
          </cell>
          <cell r="E29">
            <v>0</v>
          </cell>
          <cell r="F29">
            <v>123</v>
          </cell>
          <cell r="G29">
            <v>123</v>
          </cell>
          <cell r="H29">
            <v>0</v>
          </cell>
        </row>
        <row r="30">
          <cell r="A30" t="str">
            <v>Exceso LDC Control Plan7 HN-Libre</v>
          </cell>
          <cell r="B30" t="str">
            <v>Exceso LDC Control Plan7 HN</v>
          </cell>
          <cell r="C30" t="str">
            <v>Libre</v>
          </cell>
          <cell r="D30">
            <v>0</v>
          </cell>
          <cell r="E30">
            <v>0</v>
          </cell>
          <cell r="F30">
            <v>188</v>
          </cell>
          <cell r="G30">
            <v>188</v>
          </cell>
          <cell r="H30">
            <v>0</v>
          </cell>
        </row>
        <row r="31">
          <cell r="A31" t="str">
            <v>Exceso LDC Control Plan7 HR-Libre</v>
          </cell>
          <cell r="B31" t="str">
            <v>Exceso LDC Control Plan7 HR</v>
          </cell>
          <cell r="C31" t="str">
            <v>Libre</v>
          </cell>
          <cell r="D31">
            <v>0</v>
          </cell>
          <cell r="E31">
            <v>0</v>
          </cell>
          <cell r="F31">
            <v>178</v>
          </cell>
          <cell r="G31">
            <v>178</v>
          </cell>
          <cell r="H31">
            <v>0</v>
          </cell>
        </row>
        <row r="32">
          <cell r="A32" t="str">
            <v>Exceso LDC SuperPopularA HN-Libre</v>
          </cell>
          <cell r="B32" t="str">
            <v>Exceso LDC SuperPopularA HN</v>
          </cell>
          <cell r="C32" t="str">
            <v>Libre</v>
          </cell>
          <cell r="D32">
            <v>0</v>
          </cell>
          <cell r="E32">
            <v>0</v>
          </cell>
          <cell r="F32">
            <v>3271</v>
          </cell>
          <cell r="G32">
            <v>3271</v>
          </cell>
          <cell r="H32">
            <v>0</v>
          </cell>
        </row>
        <row r="33">
          <cell r="A33" t="str">
            <v>Exceso LDC SuperPopularA HR-Libre</v>
          </cell>
          <cell r="B33" t="str">
            <v>Exceso LDC SuperPopularA HR</v>
          </cell>
          <cell r="C33" t="str">
            <v>Libre</v>
          </cell>
          <cell r="D33">
            <v>0</v>
          </cell>
          <cell r="E33">
            <v>0</v>
          </cell>
          <cell r="F33">
            <v>4685</v>
          </cell>
          <cell r="G33">
            <v>4685</v>
          </cell>
          <cell r="H33">
            <v>0</v>
          </cell>
        </row>
        <row r="34">
          <cell r="A34" t="str">
            <v>Exceso LDC SuperPopularB HN-Libre</v>
          </cell>
          <cell r="B34" t="str">
            <v>Exceso LDC SuperPopularB HN</v>
          </cell>
          <cell r="C34" t="str">
            <v>Libre</v>
          </cell>
          <cell r="D34">
            <v>0</v>
          </cell>
          <cell r="E34">
            <v>0</v>
          </cell>
          <cell r="F34">
            <v>1697</v>
          </cell>
          <cell r="G34">
            <v>1697</v>
          </cell>
          <cell r="H34">
            <v>0</v>
          </cell>
        </row>
        <row r="35">
          <cell r="A35" t="str">
            <v>Exceso LDC SuperPopularB HR-Libre</v>
          </cell>
          <cell r="B35" t="str">
            <v>Exceso LDC SuperPopularB HR</v>
          </cell>
          <cell r="C35" t="str">
            <v>Libre</v>
          </cell>
          <cell r="D35">
            <v>0</v>
          </cell>
          <cell r="E35">
            <v>0</v>
          </cell>
          <cell r="F35">
            <v>2101</v>
          </cell>
          <cell r="G35">
            <v>2101</v>
          </cell>
          <cell r="H35">
            <v>0</v>
          </cell>
        </row>
        <row r="36">
          <cell r="A36" t="str">
            <v>Exceso LDC SuperPopularC HN-Libre</v>
          </cell>
          <cell r="B36" t="str">
            <v>Exceso LDC SuperPopularC HN</v>
          </cell>
          <cell r="C36" t="str">
            <v>Libre</v>
          </cell>
          <cell r="D36">
            <v>0</v>
          </cell>
          <cell r="E36">
            <v>0</v>
          </cell>
          <cell r="F36">
            <v>694</v>
          </cell>
          <cell r="G36">
            <v>694</v>
          </cell>
          <cell r="H36">
            <v>0</v>
          </cell>
        </row>
        <row r="37">
          <cell r="A37" t="str">
            <v>Exceso LDC SuperPopularC HR-Libre</v>
          </cell>
          <cell r="B37" t="str">
            <v>Exceso LDC SuperPopularC HR</v>
          </cell>
          <cell r="C37" t="str">
            <v>Libre</v>
          </cell>
          <cell r="D37">
            <v>0</v>
          </cell>
          <cell r="E37">
            <v>0</v>
          </cell>
          <cell r="F37">
            <v>920</v>
          </cell>
          <cell r="G37">
            <v>920</v>
          </cell>
          <cell r="H37">
            <v>0</v>
          </cell>
        </row>
        <row r="38">
          <cell r="A38" t="str">
            <v>Exceso LDC SuperPopularD HN-Libre</v>
          </cell>
          <cell r="B38" t="str">
            <v>Exceso LDC SuperPopularD HN</v>
          </cell>
          <cell r="C38" t="str">
            <v>Libre</v>
          </cell>
          <cell r="D38">
            <v>0</v>
          </cell>
          <cell r="E38">
            <v>0</v>
          </cell>
          <cell r="F38">
            <v>1669</v>
          </cell>
          <cell r="G38">
            <v>1669</v>
          </cell>
          <cell r="H38">
            <v>0</v>
          </cell>
        </row>
        <row r="39">
          <cell r="A39" t="str">
            <v>Exceso LDC SuperPopularD HR-Libre</v>
          </cell>
          <cell r="B39" t="str">
            <v>Exceso LDC SuperPopularD HR</v>
          </cell>
          <cell r="C39" t="str">
            <v>Libre</v>
          </cell>
          <cell r="D39">
            <v>0</v>
          </cell>
          <cell r="E39">
            <v>0</v>
          </cell>
          <cell r="F39">
            <v>2024</v>
          </cell>
          <cell r="G39">
            <v>2024</v>
          </cell>
          <cell r="H39">
            <v>0</v>
          </cell>
        </row>
        <row r="40">
          <cell r="A40" t="str">
            <v>Exceso Linea 100 HN-Libre</v>
          </cell>
          <cell r="B40" t="str">
            <v>Exceso Linea 100 HN</v>
          </cell>
          <cell r="C40" t="str">
            <v>Libre</v>
          </cell>
          <cell r="D40">
            <v>0</v>
          </cell>
          <cell r="E40">
            <v>0</v>
          </cell>
          <cell r="F40">
            <v>2508</v>
          </cell>
          <cell r="G40">
            <v>2508</v>
          </cell>
          <cell r="H40">
            <v>0</v>
          </cell>
        </row>
        <row r="41">
          <cell r="A41" t="str">
            <v>Exceso Linea 100 HR-Libre</v>
          </cell>
          <cell r="B41" t="str">
            <v>Exceso Linea 100 HR</v>
          </cell>
          <cell r="C41" t="str">
            <v>Libre</v>
          </cell>
          <cell r="D41">
            <v>0</v>
          </cell>
          <cell r="E41">
            <v>0</v>
          </cell>
          <cell r="F41">
            <v>915</v>
          </cell>
          <cell r="G41">
            <v>915</v>
          </cell>
          <cell r="H41">
            <v>0</v>
          </cell>
        </row>
        <row r="42">
          <cell r="A42" t="str">
            <v>Exceso Linea 70 HN-Libre</v>
          </cell>
          <cell r="B42" t="str">
            <v>Exceso Linea 70 HN</v>
          </cell>
          <cell r="C42" t="str">
            <v>Libre</v>
          </cell>
          <cell r="D42">
            <v>0</v>
          </cell>
          <cell r="E42">
            <v>0</v>
          </cell>
          <cell r="F42">
            <v>13008</v>
          </cell>
          <cell r="G42">
            <v>13008</v>
          </cell>
          <cell r="H42">
            <v>0</v>
          </cell>
        </row>
        <row r="43">
          <cell r="A43" t="str">
            <v>Exceso Linea 70 HR-Libre</v>
          </cell>
          <cell r="B43" t="str">
            <v>Exceso Linea 70 HR</v>
          </cell>
          <cell r="C43" t="str">
            <v>Libre</v>
          </cell>
          <cell r="D43">
            <v>0</v>
          </cell>
          <cell r="E43">
            <v>0</v>
          </cell>
          <cell r="F43">
            <v>6373</v>
          </cell>
          <cell r="G43">
            <v>6373</v>
          </cell>
          <cell r="H43">
            <v>0</v>
          </cell>
        </row>
        <row r="44">
          <cell r="A44" t="str">
            <v>Exceso Lsocial HN-Libre</v>
          </cell>
          <cell r="B44" t="str">
            <v>Exceso Lsocial HN</v>
          </cell>
          <cell r="C44" t="str">
            <v>Libre</v>
          </cell>
          <cell r="D44">
            <v>585</v>
          </cell>
          <cell r="E44">
            <v>0</v>
          </cell>
          <cell r="F44">
            <v>107799</v>
          </cell>
          <cell r="G44">
            <v>107799</v>
          </cell>
          <cell r="H44">
            <v>0</v>
          </cell>
        </row>
        <row r="45">
          <cell r="A45" t="str">
            <v>Exceso Lsocial HR-Libre</v>
          </cell>
          <cell r="B45" t="str">
            <v>Exceso Lsocial HR</v>
          </cell>
          <cell r="C45" t="str">
            <v>Libre</v>
          </cell>
          <cell r="D45">
            <v>411</v>
          </cell>
          <cell r="E45">
            <v>0</v>
          </cell>
          <cell r="F45">
            <v>171220</v>
          </cell>
          <cell r="G45">
            <v>171220</v>
          </cell>
          <cell r="H45">
            <v>0</v>
          </cell>
        </row>
        <row r="46">
          <cell r="A46" t="str">
            <v>Exceso Popular HN-Libre</v>
          </cell>
          <cell r="B46" t="str">
            <v>Exceso Popular HN</v>
          </cell>
          <cell r="C46" t="str">
            <v>Libre</v>
          </cell>
          <cell r="D46">
            <v>0</v>
          </cell>
          <cell r="E46">
            <v>0</v>
          </cell>
          <cell r="F46">
            <v>21616</v>
          </cell>
          <cell r="G46">
            <v>21616</v>
          </cell>
          <cell r="H46">
            <v>0</v>
          </cell>
        </row>
        <row r="47">
          <cell r="A47" t="str">
            <v>Exceso Popular HR-Libre</v>
          </cell>
          <cell r="B47" t="str">
            <v>Exceso Popular HR</v>
          </cell>
          <cell r="C47" t="str">
            <v>Libre</v>
          </cell>
          <cell r="D47">
            <v>0</v>
          </cell>
          <cell r="E47">
            <v>0</v>
          </cell>
          <cell r="F47">
            <v>14272</v>
          </cell>
          <cell r="G47">
            <v>14272</v>
          </cell>
          <cell r="H47">
            <v>0</v>
          </cell>
        </row>
        <row r="48">
          <cell r="A48" t="str">
            <v>Fonofacil Plus HN-Libre</v>
          </cell>
          <cell r="B48" t="str">
            <v>Fonofacil Plus HN</v>
          </cell>
          <cell r="C48" t="str">
            <v>Libre</v>
          </cell>
          <cell r="D48">
            <v>1137803</v>
          </cell>
          <cell r="E48">
            <v>1137803</v>
          </cell>
          <cell r="F48">
            <v>2572154</v>
          </cell>
          <cell r="G48">
            <v>3709957</v>
          </cell>
          <cell r="H48">
            <v>0</v>
          </cell>
        </row>
        <row r="49">
          <cell r="A49" t="str">
            <v>Fonofacil Plus HR-Libre</v>
          </cell>
          <cell r="B49" t="str">
            <v>Fonofacil Plus HR</v>
          </cell>
          <cell r="C49" t="str">
            <v>Libre</v>
          </cell>
          <cell r="D49">
            <v>885731</v>
          </cell>
          <cell r="E49">
            <v>885731</v>
          </cell>
          <cell r="F49">
            <v>2228220</v>
          </cell>
          <cell r="G49">
            <v>3113951</v>
          </cell>
          <cell r="H49">
            <v>0</v>
          </cell>
        </row>
        <row r="50">
          <cell r="A50" t="str">
            <v>LCEconomica HN-Libre</v>
          </cell>
          <cell r="B50" t="str">
            <v>LCEconomica HN</v>
          </cell>
          <cell r="C50" t="str">
            <v>Libre</v>
          </cell>
          <cell r="D50">
            <v>1512275</v>
          </cell>
          <cell r="E50">
            <v>1512275</v>
          </cell>
          <cell r="F50">
            <v>3857789</v>
          </cell>
          <cell r="G50">
            <v>5370064</v>
          </cell>
          <cell r="H50">
            <v>0</v>
          </cell>
        </row>
        <row r="51">
          <cell r="A51" t="str">
            <v>LCEconomica HR-Libre</v>
          </cell>
          <cell r="B51" t="str">
            <v>LCEconomica HR</v>
          </cell>
          <cell r="C51" t="str">
            <v>Libre</v>
          </cell>
          <cell r="D51">
            <v>975275</v>
          </cell>
          <cell r="E51">
            <v>975275</v>
          </cell>
          <cell r="F51">
            <v>2919840</v>
          </cell>
          <cell r="G51">
            <v>3895115</v>
          </cell>
          <cell r="H51">
            <v>0</v>
          </cell>
        </row>
        <row r="52">
          <cell r="A52" t="str">
            <v>LControlPlus1 HN-Libre</v>
          </cell>
          <cell r="B52" t="str">
            <v>LControlPlus1 HN</v>
          </cell>
          <cell r="C52" t="str">
            <v>Libre</v>
          </cell>
          <cell r="D52">
            <v>2095</v>
          </cell>
          <cell r="E52">
            <v>2095</v>
          </cell>
          <cell r="F52">
            <v>5682</v>
          </cell>
          <cell r="G52">
            <v>7777</v>
          </cell>
          <cell r="H52">
            <v>0</v>
          </cell>
        </row>
        <row r="53">
          <cell r="A53" t="str">
            <v>LControlPlus1 HR-Libre</v>
          </cell>
          <cell r="B53" t="str">
            <v>LControlPlus1 HR</v>
          </cell>
          <cell r="C53" t="str">
            <v>Libre</v>
          </cell>
          <cell r="D53">
            <v>1024</v>
          </cell>
          <cell r="E53">
            <v>1024</v>
          </cell>
          <cell r="F53">
            <v>3075</v>
          </cell>
          <cell r="G53">
            <v>4099</v>
          </cell>
          <cell r="H53">
            <v>0</v>
          </cell>
        </row>
        <row r="54">
          <cell r="A54" t="str">
            <v>LCSuperEconomica HN-Libre</v>
          </cell>
          <cell r="B54" t="str">
            <v>LCSuperEconomica HN</v>
          </cell>
          <cell r="C54" t="str">
            <v>Libre</v>
          </cell>
          <cell r="D54">
            <v>1630916</v>
          </cell>
          <cell r="E54">
            <v>1630916</v>
          </cell>
          <cell r="F54">
            <v>3871561</v>
          </cell>
          <cell r="G54">
            <v>5502477</v>
          </cell>
          <cell r="H54">
            <v>0</v>
          </cell>
        </row>
        <row r="55">
          <cell r="A55" t="str">
            <v>LCSuperEconomica HR-Libre</v>
          </cell>
          <cell r="B55" t="str">
            <v>LCSuperEconomica HR</v>
          </cell>
          <cell r="C55" t="str">
            <v>Libre</v>
          </cell>
          <cell r="D55">
            <v>1071791</v>
          </cell>
          <cell r="E55">
            <v>1071791</v>
          </cell>
          <cell r="F55">
            <v>2914587</v>
          </cell>
          <cell r="G55">
            <v>3986378</v>
          </cell>
          <cell r="H55">
            <v>0</v>
          </cell>
        </row>
        <row r="56">
          <cell r="A56" t="str">
            <v>LDC AhorroFamiliar HN-Libre</v>
          </cell>
          <cell r="B56" t="str">
            <v>LDC AhorroFamiliar HN</v>
          </cell>
          <cell r="C56" t="str">
            <v>Libre</v>
          </cell>
          <cell r="D56">
            <v>36501</v>
          </cell>
          <cell r="E56">
            <v>36501</v>
          </cell>
          <cell r="F56">
            <v>107257</v>
          </cell>
          <cell r="G56">
            <v>143758</v>
          </cell>
          <cell r="H56">
            <v>0</v>
          </cell>
        </row>
        <row r="57">
          <cell r="A57" t="str">
            <v>LDC AhorroFamiliar HR-Libre</v>
          </cell>
          <cell r="B57" t="str">
            <v>LDC AhorroFamiliar HR</v>
          </cell>
          <cell r="C57" t="str">
            <v>Libre</v>
          </cell>
          <cell r="D57">
            <v>17579</v>
          </cell>
          <cell r="E57">
            <v>17579</v>
          </cell>
          <cell r="F57">
            <v>64114</v>
          </cell>
          <cell r="G57">
            <v>81693</v>
          </cell>
          <cell r="H57">
            <v>0</v>
          </cell>
        </row>
        <row r="58">
          <cell r="A58" t="str">
            <v>LDC AhorroInicial HN-Libre</v>
          </cell>
          <cell r="B58" t="str">
            <v>LDC AhorroInicial HN</v>
          </cell>
          <cell r="C58" t="str">
            <v>Libre</v>
          </cell>
          <cell r="D58">
            <v>119621</v>
          </cell>
          <cell r="E58">
            <v>119621</v>
          </cell>
          <cell r="F58">
            <v>305480</v>
          </cell>
          <cell r="G58">
            <v>425101</v>
          </cell>
          <cell r="H58">
            <v>0</v>
          </cell>
        </row>
        <row r="59">
          <cell r="A59" t="str">
            <v>LDC AhorroInicial HR-Libre</v>
          </cell>
          <cell r="B59" t="str">
            <v>LDC AhorroInicial HR</v>
          </cell>
          <cell r="C59" t="str">
            <v>Libre</v>
          </cell>
          <cell r="D59">
            <v>65783</v>
          </cell>
          <cell r="E59">
            <v>65783</v>
          </cell>
          <cell r="F59">
            <v>200500</v>
          </cell>
          <cell r="G59">
            <v>266283</v>
          </cell>
          <cell r="H59">
            <v>0</v>
          </cell>
        </row>
        <row r="60">
          <cell r="A60" t="str">
            <v>LDC AhorroMaxima HN-Libre</v>
          </cell>
          <cell r="B60" t="str">
            <v>LDC AhorroMaxima HN</v>
          </cell>
          <cell r="C60" t="str">
            <v>Libre</v>
          </cell>
          <cell r="D60">
            <v>345575</v>
          </cell>
          <cell r="E60">
            <v>345575</v>
          </cell>
          <cell r="F60">
            <v>985716</v>
          </cell>
          <cell r="G60">
            <v>1331291</v>
          </cell>
          <cell r="H60">
            <v>0</v>
          </cell>
        </row>
        <row r="61">
          <cell r="A61" t="str">
            <v>LDC AhorroMaxima HR-Libre</v>
          </cell>
          <cell r="B61" t="str">
            <v>LDC AhorroMaxima HR</v>
          </cell>
          <cell r="C61" t="str">
            <v>Libre</v>
          </cell>
          <cell r="D61">
            <v>140601</v>
          </cell>
          <cell r="E61">
            <v>140601</v>
          </cell>
          <cell r="F61">
            <v>513964</v>
          </cell>
          <cell r="G61">
            <v>654565</v>
          </cell>
          <cell r="H61">
            <v>0</v>
          </cell>
        </row>
        <row r="62">
          <cell r="A62" t="str">
            <v>LDC AhorroPersonalHN-Libre</v>
          </cell>
          <cell r="B62" t="str">
            <v>LDC AhorroPersonalHN</v>
          </cell>
          <cell r="C62" t="str">
            <v>Libre</v>
          </cell>
          <cell r="D62">
            <v>75894</v>
          </cell>
          <cell r="E62">
            <v>75894</v>
          </cell>
          <cell r="F62">
            <v>208442</v>
          </cell>
          <cell r="G62">
            <v>284336</v>
          </cell>
          <cell r="H62">
            <v>0</v>
          </cell>
        </row>
        <row r="63">
          <cell r="A63" t="str">
            <v>LDC AhorroPersonalHR-Libre</v>
          </cell>
          <cell r="B63" t="str">
            <v>LDC AhorroPersonalHR</v>
          </cell>
          <cell r="C63" t="str">
            <v>Libre</v>
          </cell>
          <cell r="D63">
            <v>43456</v>
          </cell>
          <cell r="E63">
            <v>43456</v>
          </cell>
          <cell r="F63">
            <v>149664</v>
          </cell>
          <cell r="G63">
            <v>193120</v>
          </cell>
          <cell r="H63">
            <v>0</v>
          </cell>
        </row>
        <row r="64">
          <cell r="A64" t="str">
            <v>LDC Control Plan1 HN-Libre</v>
          </cell>
          <cell r="B64" t="str">
            <v>LDC Control Plan1 HN</v>
          </cell>
          <cell r="C64" t="str">
            <v>Libre</v>
          </cell>
          <cell r="D64">
            <v>657657</v>
          </cell>
          <cell r="E64">
            <v>657657</v>
          </cell>
          <cell r="F64">
            <v>1673350</v>
          </cell>
          <cell r="G64">
            <v>2331007</v>
          </cell>
          <cell r="H64">
            <v>0</v>
          </cell>
        </row>
        <row r="65">
          <cell r="A65" t="str">
            <v>LDC Control Plan1 HR-Libre</v>
          </cell>
          <cell r="B65" t="str">
            <v>LDC Control Plan1 HR</v>
          </cell>
          <cell r="C65" t="str">
            <v>Libre</v>
          </cell>
          <cell r="D65">
            <v>367252</v>
          </cell>
          <cell r="E65">
            <v>367252</v>
          </cell>
          <cell r="F65">
            <v>1126471</v>
          </cell>
          <cell r="G65">
            <v>1493723</v>
          </cell>
          <cell r="H65">
            <v>0</v>
          </cell>
        </row>
        <row r="66">
          <cell r="A66" t="str">
            <v>LDC Control Plan2 HN-Libre</v>
          </cell>
          <cell r="B66" t="str">
            <v>LDC Control Plan2 HN</v>
          </cell>
          <cell r="C66" t="str">
            <v>Libre</v>
          </cell>
          <cell r="D66">
            <v>691976</v>
          </cell>
          <cell r="E66">
            <v>691976</v>
          </cell>
          <cell r="F66">
            <v>1826328</v>
          </cell>
          <cell r="G66">
            <v>2518304</v>
          </cell>
          <cell r="H66">
            <v>0</v>
          </cell>
        </row>
        <row r="67">
          <cell r="A67" t="str">
            <v>LDC Control Plan2 HR-Libre</v>
          </cell>
          <cell r="B67" t="str">
            <v>LDC Control Plan2 HR</v>
          </cell>
          <cell r="C67" t="str">
            <v>Libre</v>
          </cell>
          <cell r="D67">
            <v>375580</v>
          </cell>
          <cell r="E67">
            <v>375580</v>
          </cell>
          <cell r="F67">
            <v>1202842</v>
          </cell>
          <cell r="G67">
            <v>1578422</v>
          </cell>
          <cell r="H67">
            <v>0</v>
          </cell>
        </row>
        <row r="68">
          <cell r="A68" t="str">
            <v>LDC Control Plan3 HN-Libre</v>
          </cell>
          <cell r="B68" t="str">
            <v>LDC Control Plan3 HN</v>
          </cell>
          <cell r="C68" t="str">
            <v>Libre</v>
          </cell>
          <cell r="D68">
            <v>248380</v>
          </cell>
          <cell r="E68">
            <v>248380</v>
          </cell>
          <cell r="F68">
            <v>667687</v>
          </cell>
          <cell r="G68">
            <v>916067</v>
          </cell>
          <cell r="H68">
            <v>0</v>
          </cell>
        </row>
        <row r="69">
          <cell r="A69" t="str">
            <v>LDC Control Plan3 HR-Libre</v>
          </cell>
          <cell r="B69" t="str">
            <v>LDC Control Plan3 HR</v>
          </cell>
          <cell r="C69" t="str">
            <v>Libre</v>
          </cell>
          <cell r="D69">
            <v>99572</v>
          </cell>
          <cell r="E69">
            <v>99572</v>
          </cell>
          <cell r="F69">
            <v>343776</v>
          </cell>
          <cell r="G69">
            <v>443348</v>
          </cell>
          <cell r="H69">
            <v>0</v>
          </cell>
        </row>
        <row r="70">
          <cell r="A70" t="str">
            <v>LDC Control Plan4 HN-Libre</v>
          </cell>
          <cell r="B70" t="str">
            <v>LDC Control Plan4 HN</v>
          </cell>
          <cell r="C70" t="str">
            <v>Libre</v>
          </cell>
          <cell r="D70">
            <v>638480</v>
          </cell>
          <cell r="E70">
            <v>638480</v>
          </cell>
          <cell r="F70">
            <v>1670921</v>
          </cell>
          <cell r="G70">
            <v>2309401</v>
          </cell>
          <cell r="H70">
            <v>0</v>
          </cell>
        </row>
        <row r="71">
          <cell r="A71" t="str">
            <v>LDC Control Plan4 HR-Libre</v>
          </cell>
          <cell r="B71" t="str">
            <v>LDC Control Plan4 HR</v>
          </cell>
          <cell r="C71" t="str">
            <v>Libre</v>
          </cell>
          <cell r="D71">
            <v>203826</v>
          </cell>
          <cell r="E71">
            <v>203826</v>
          </cell>
          <cell r="F71">
            <v>705583</v>
          </cell>
          <cell r="G71">
            <v>909409</v>
          </cell>
          <cell r="H71">
            <v>0</v>
          </cell>
        </row>
        <row r="72">
          <cell r="A72" t="str">
            <v>LDC Control Plan5 HN-Libre</v>
          </cell>
          <cell r="B72" t="str">
            <v>LDC Control Plan5 HN</v>
          </cell>
          <cell r="C72" t="str">
            <v>Libre</v>
          </cell>
          <cell r="D72">
            <v>60405</v>
          </cell>
          <cell r="E72">
            <v>60405</v>
          </cell>
          <cell r="F72">
            <v>157980</v>
          </cell>
          <cell r="G72">
            <v>218385</v>
          </cell>
          <cell r="H72">
            <v>0</v>
          </cell>
        </row>
        <row r="73">
          <cell r="A73" t="str">
            <v>LDC Control Plan5 HR-Libre</v>
          </cell>
          <cell r="B73" t="str">
            <v>LDC Control Plan5 HR</v>
          </cell>
          <cell r="C73" t="str">
            <v>Libre</v>
          </cell>
          <cell r="D73">
            <v>15726</v>
          </cell>
          <cell r="E73">
            <v>15726</v>
          </cell>
          <cell r="F73">
            <v>54463</v>
          </cell>
          <cell r="G73">
            <v>70189</v>
          </cell>
          <cell r="H73">
            <v>0</v>
          </cell>
        </row>
        <row r="74">
          <cell r="A74" t="str">
            <v>LDC Control Plan6 HN-Libre</v>
          </cell>
          <cell r="B74" t="str">
            <v>LDC Control Plan6 HN</v>
          </cell>
          <cell r="C74" t="str">
            <v>Libre</v>
          </cell>
          <cell r="D74">
            <v>30573</v>
          </cell>
          <cell r="E74">
            <v>30573</v>
          </cell>
          <cell r="F74">
            <v>79248</v>
          </cell>
          <cell r="G74">
            <v>109821</v>
          </cell>
          <cell r="H74">
            <v>0</v>
          </cell>
        </row>
        <row r="75">
          <cell r="A75" t="str">
            <v>LDC Control Plan6 HR-Libre</v>
          </cell>
          <cell r="B75" t="str">
            <v>LDC Control Plan6 HR</v>
          </cell>
          <cell r="C75" t="str">
            <v>Libre</v>
          </cell>
          <cell r="D75">
            <v>6636</v>
          </cell>
          <cell r="E75">
            <v>6636</v>
          </cell>
          <cell r="F75">
            <v>21128</v>
          </cell>
          <cell r="G75">
            <v>27764</v>
          </cell>
          <cell r="H75">
            <v>0</v>
          </cell>
        </row>
        <row r="76">
          <cell r="A76" t="str">
            <v>LDC Control Plan7 HN-Libre</v>
          </cell>
          <cell r="B76" t="str">
            <v>LDC Control Plan7 HN</v>
          </cell>
          <cell r="C76" t="str">
            <v>Libre</v>
          </cell>
          <cell r="D76">
            <v>77564</v>
          </cell>
          <cell r="E76">
            <v>77564</v>
          </cell>
          <cell r="F76">
            <v>190297</v>
          </cell>
          <cell r="G76">
            <v>267861</v>
          </cell>
          <cell r="H76">
            <v>0</v>
          </cell>
        </row>
        <row r="77">
          <cell r="A77" t="str">
            <v>LDC Control Plan7 HR-Libre</v>
          </cell>
          <cell r="B77" t="str">
            <v>LDC Control Plan7 HR</v>
          </cell>
          <cell r="C77" t="str">
            <v>Libre</v>
          </cell>
          <cell r="D77">
            <v>13366</v>
          </cell>
          <cell r="E77">
            <v>13366</v>
          </cell>
          <cell r="F77">
            <v>41480</v>
          </cell>
          <cell r="G77">
            <v>54846</v>
          </cell>
          <cell r="H77">
            <v>0</v>
          </cell>
        </row>
        <row r="78">
          <cell r="A78" t="str">
            <v>LDC SuperPopularA HN-Libre</v>
          </cell>
          <cell r="B78" t="str">
            <v>LDC SuperPopularA HN</v>
          </cell>
          <cell r="C78" t="str">
            <v>Libre</v>
          </cell>
          <cell r="D78">
            <v>145989</v>
          </cell>
          <cell r="E78">
            <v>145989</v>
          </cell>
          <cell r="F78">
            <v>366108</v>
          </cell>
          <cell r="G78">
            <v>512097</v>
          </cell>
          <cell r="H78">
            <v>0</v>
          </cell>
        </row>
        <row r="79">
          <cell r="A79" t="str">
            <v>LDC SuperPopularA HR-Libre</v>
          </cell>
          <cell r="B79" t="str">
            <v>LDC SuperPopularA HR</v>
          </cell>
          <cell r="C79" t="str">
            <v>Libre</v>
          </cell>
          <cell r="D79">
            <v>78914</v>
          </cell>
          <cell r="E79">
            <v>78914</v>
          </cell>
          <cell r="F79">
            <v>240426</v>
          </cell>
          <cell r="G79">
            <v>319340</v>
          </cell>
          <cell r="H79">
            <v>0</v>
          </cell>
        </row>
        <row r="80">
          <cell r="A80" t="str">
            <v>LDC SuperPopularB HN-Libre</v>
          </cell>
          <cell r="B80" t="str">
            <v>LDC SuperPopularB HN</v>
          </cell>
          <cell r="C80" t="str">
            <v>Libre</v>
          </cell>
          <cell r="D80">
            <v>101469</v>
          </cell>
          <cell r="E80">
            <v>101469</v>
          </cell>
          <cell r="F80">
            <v>267750</v>
          </cell>
          <cell r="G80">
            <v>369219</v>
          </cell>
          <cell r="H80">
            <v>0</v>
          </cell>
        </row>
        <row r="81">
          <cell r="A81" t="str">
            <v>LDC SuperPopularB HR-Libre</v>
          </cell>
          <cell r="B81" t="str">
            <v>LDC SuperPopularB HR</v>
          </cell>
          <cell r="C81" t="str">
            <v>Libre</v>
          </cell>
          <cell r="D81">
            <v>51931</v>
          </cell>
          <cell r="E81">
            <v>51931</v>
          </cell>
          <cell r="F81">
            <v>168391</v>
          </cell>
          <cell r="G81">
            <v>220322</v>
          </cell>
          <cell r="H81">
            <v>0</v>
          </cell>
        </row>
        <row r="82">
          <cell r="A82" t="str">
            <v>LDC SuperPopularC HN-Libre</v>
          </cell>
          <cell r="B82" t="str">
            <v>LDC SuperPopularC HN</v>
          </cell>
          <cell r="C82" t="str">
            <v>Libre</v>
          </cell>
          <cell r="D82">
            <v>78233</v>
          </cell>
          <cell r="E82">
            <v>78233</v>
          </cell>
          <cell r="F82">
            <v>216777</v>
          </cell>
          <cell r="G82">
            <v>295010</v>
          </cell>
          <cell r="H82">
            <v>0</v>
          </cell>
        </row>
        <row r="83">
          <cell r="A83" t="str">
            <v>LDC SuperPopularC HR-Libre</v>
          </cell>
          <cell r="B83" t="str">
            <v>LDC SuperPopularC HR</v>
          </cell>
          <cell r="C83" t="str">
            <v>Libre</v>
          </cell>
          <cell r="D83">
            <v>36756</v>
          </cell>
          <cell r="E83">
            <v>36756</v>
          </cell>
          <cell r="F83">
            <v>135450</v>
          </cell>
          <cell r="G83">
            <v>172206</v>
          </cell>
          <cell r="H83">
            <v>0</v>
          </cell>
        </row>
        <row r="84">
          <cell r="A84" t="str">
            <v>LDC SuperPopularD HN-Libre</v>
          </cell>
          <cell r="B84" t="str">
            <v>LDC SuperPopularD HN</v>
          </cell>
          <cell r="C84" t="str">
            <v>Libre</v>
          </cell>
          <cell r="D84">
            <v>285623</v>
          </cell>
          <cell r="E84">
            <v>285623</v>
          </cell>
          <cell r="F84">
            <v>808981</v>
          </cell>
          <cell r="G84">
            <v>1094604</v>
          </cell>
          <cell r="H84">
            <v>0</v>
          </cell>
        </row>
        <row r="85">
          <cell r="A85" t="str">
            <v>LDC SuperPopularD HR-Libre</v>
          </cell>
          <cell r="B85" t="str">
            <v>LDC SuperPopularD HR</v>
          </cell>
          <cell r="C85" t="str">
            <v>Libre</v>
          </cell>
          <cell r="D85">
            <v>100250</v>
          </cell>
          <cell r="E85">
            <v>100250</v>
          </cell>
          <cell r="F85">
            <v>384624</v>
          </cell>
          <cell r="G85">
            <v>484874</v>
          </cell>
          <cell r="H85">
            <v>0</v>
          </cell>
        </row>
        <row r="86">
          <cell r="A86" t="str">
            <v>Linea 100 HN-Libre</v>
          </cell>
          <cell r="B86" t="str">
            <v>Linea 100 HN</v>
          </cell>
          <cell r="C86" t="str">
            <v>Libre</v>
          </cell>
          <cell r="D86">
            <v>115242</v>
          </cell>
          <cell r="E86">
            <v>115242</v>
          </cell>
          <cell r="F86">
            <v>330438</v>
          </cell>
          <cell r="G86">
            <v>445680</v>
          </cell>
          <cell r="H86">
            <v>0</v>
          </cell>
        </row>
        <row r="87">
          <cell r="A87" t="str">
            <v>Linea 100 HR-Libre</v>
          </cell>
          <cell r="B87" t="str">
            <v>Linea 100 HR</v>
          </cell>
          <cell r="C87" t="str">
            <v>Libre</v>
          </cell>
          <cell r="D87">
            <v>119453</v>
          </cell>
          <cell r="E87">
            <v>119453</v>
          </cell>
          <cell r="F87">
            <v>516396</v>
          </cell>
          <cell r="G87">
            <v>635849</v>
          </cell>
          <cell r="H87">
            <v>0</v>
          </cell>
        </row>
        <row r="88">
          <cell r="A88" t="str">
            <v>Linea 70 HN-Libre</v>
          </cell>
          <cell r="B88" t="str">
            <v>Linea 70 HN</v>
          </cell>
          <cell r="C88" t="str">
            <v>Libre</v>
          </cell>
          <cell r="D88">
            <v>391293</v>
          </cell>
          <cell r="E88">
            <v>391293</v>
          </cell>
          <cell r="F88">
            <v>1035292</v>
          </cell>
          <cell r="G88">
            <v>1426585</v>
          </cell>
          <cell r="H88">
            <v>0</v>
          </cell>
        </row>
        <row r="89">
          <cell r="A89" t="str">
            <v>Linea 70 HR-Libre</v>
          </cell>
          <cell r="B89" t="str">
            <v>Linea 70 HR</v>
          </cell>
          <cell r="C89" t="str">
            <v>Libre</v>
          </cell>
          <cell r="D89">
            <v>522544</v>
          </cell>
          <cell r="E89">
            <v>522544</v>
          </cell>
          <cell r="F89">
            <v>1941983</v>
          </cell>
          <cell r="G89">
            <v>2464527</v>
          </cell>
          <cell r="H89">
            <v>0</v>
          </cell>
        </row>
        <row r="90">
          <cell r="A90" t="str">
            <v>LPremium HN-Exceso</v>
          </cell>
          <cell r="B90" t="str">
            <v>LPremium HN</v>
          </cell>
          <cell r="C90" t="str">
            <v>Exceso</v>
          </cell>
          <cell r="D90">
            <v>20</v>
          </cell>
          <cell r="E90">
            <v>0</v>
          </cell>
          <cell r="F90">
            <v>105</v>
          </cell>
          <cell r="G90">
            <v>105</v>
          </cell>
          <cell r="H90">
            <v>6.3840000000000003</v>
          </cell>
        </row>
        <row r="91">
          <cell r="A91" t="str">
            <v>LPremium HR-Plana</v>
          </cell>
          <cell r="B91" t="str">
            <v>LPremium HR</v>
          </cell>
          <cell r="C91" t="str">
            <v>Plana</v>
          </cell>
          <cell r="D91">
            <v>49</v>
          </cell>
          <cell r="E91">
            <v>0</v>
          </cell>
          <cell r="F91">
            <v>187</v>
          </cell>
          <cell r="G91">
            <v>187</v>
          </cell>
          <cell r="H91">
            <v>6.7320000000000002</v>
          </cell>
        </row>
        <row r="92">
          <cell r="A92" t="str">
            <v>Lsocial HN-Libre</v>
          </cell>
          <cell r="B92" t="str">
            <v>Lsocial HN</v>
          </cell>
          <cell r="C92" t="str">
            <v>Libre</v>
          </cell>
          <cell r="D92">
            <v>21844</v>
          </cell>
          <cell r="E92">
            <v>445920</v>
          </cell>
          <cell r="F92">
            <v>1980285</v>
          </cell>
          <cell r="G92">
            <v>2426205</v>
          </cell>
          <cell r="H92">
            <v>0</v>
          </cell>
        </row>
        <row r="93">
          <cell r="A93" t="str">
            <v>Lsocial HR-Libre</v>
          </cell>
          <cell r="B93" t="str">
            <v>Lsocial HR</v>
          </cell>
          <cell r="C93" t="str">
            <v>Libre</v>
          </cell>
          <cell r="D93">
            <v>14578</v>
          </cell>
          <cell r="E93">
            <v>297540</v>
          </cell>
          <cell r="F93">
            <v>1464026</v>
          </cell>
          <cell r="G93">
            <v>1761566</v>
          </cell>
          <cell r="H93">
            <v>0</v>
          </cell>
        </row>
        <row r="94">
          <cell r="A94" t="str">
            <v>Plan Tarifario1 HN-Exceso</v>
          </cell>
          <cell r="B94" t="str">
            <v>Plan Tarifario1 HN</v>
          </cell>
          <cell r="C94" t="str">
            <v>Exceso</v>
          </cell>
          <cell r="D94">
            <v>7</v>
          </cell>
          <cell r="E94">
            <v>0</v>
          </cell>
          <cell r="F94">
            <v>17</v>
          </cell>
          <cell r="G94">
            <v>17</v>
          </cell>
          <cell r="H94">
            <v>2.0230000000000001</v>
          </cell>
        </row>
        <row r="95">
          <cell r="A95" t="str">
            <v>Plan Tarifario1 HR-Exceso</v>
          </cell>
          <cell r="B95" t="str">
            <v>Plan Tarifario1 HR</v>
          </cell>
          <cell r="C95" t="str">
            <v>Exceso</v>
          </cell>
          <cell r="D95">
            <v>3</v>
          </cell>
          <cell r="E95">
            <v>0</v>
          </cell>
          <cell r="F95">
            <v>10</v>
          </cell>
          <cell r="G95">
            <v>10</v>
          </cell>
          <cell r="H95">
            <v>0.59</v>
          </cell>
        </row>
        <row r="96">
          <cell r="A96" t="str">
            <v>Plan Tarifario5 HN-Exceso</v>
          </cell>
          <cell r="B96" t="str">
            <v>Plan Tarifario5 HN</v>
          </cell>
          <cell r="C96" t="str">
            <v>Exceso</v>
          </cell>
          <cell r="D96">
            <v>1</v>
          </cell>
          <cell r="E96">
            <v>0</v>
          </cell>
          <cell r="F96">
            <v>1</v>
          </cell>
          <cell r="G96">
            <v>1</v>
          </cell>
          <cell r="H96">
            <v>7.8E-2</v>
          </cell>
        </row>
        <row r="97">
          <cell r="A97" t="str">
            <v>Plan Tarifario6 HN-Exceso</v>
          </cell>
          <cell r="B97" t="str">
            <v>Plan Tarifario6 HN</v>
          </cell>
          <cell r="C97" t="str">
            <v>Exceso</v>
          </cell>
          <cell r="D97">
            <v>3</v>
          </cell>
          <cell r="E97">
            <v>0</v>
          </cell>
          <cell r="F97">
            <v>7</v>
          </cell>
          <cell r="G97">
            <v>7</v>
          </cell>
          <cell r="H97">
            <v>0.54600000000000004</v>
          </cell>
        </row>
        <row r="98">
          <cell r="A98" t="str">
            <v>Plan Tarifario6 HR-Exceso</v>
          </cell>
          <cell r="B98" t="str">
            <v>Plan Tarifario6 HR</v>
          </cell>
          <cell r="C98" t="str">
            <v>Exceso</v>
          </cell>
          <cell r="D98">
            <v>3</v>
          </cell>
          <cell r="E98">
            <v>0</v>
          </cell>
          <cell r="F98">
            <v>4</v>
          </cell>
          <cell r="G98">
            <v>4</v>
          </cell>
          <cell r="H98">
            <v>0.14399999999999999</v>
          </cell>
        </row>
        <row r="99">
          <cell r="A99" t="str">
            <v>PlanSegundo HN-Exceso</v>
          </cell>
          <cell r="B99" t="str">
            <v>PlanSegundo HN</v>
          </cell>
          <cell r="C99" t="str">
            <v>Exceso</v>
          </cell>
          <cell r="D99">
            <v>2</v>
          </cell>
          <cell r="E99">
            <v>60</v>
          </cell>
          <cell r="F99">
            <v>118</v>
          </cell>
          <cell r="G99">
            <v>178</v>
          </cell>
          <cell r="H99">
            <v>0.35066000000000003</v>
          </cell>
        </row>
        <row r="100">
          <cell r="A100" t="str">
            <v>Popular HN-Libre</v>
          </cell>
          <cell r="B100" t="str">
            <v>Popular HN</v>
          </cell>
          <cell r="C100" t="str">
            <v>Libre</v>
          </cell>
          <cell r="D100">
            <v>374991</v>
          </cell>
          <cell r="E100">
            <v>374991</v>
          </cell>
          <cell r="F100">
            <v>860594</v>
          </cell>
          <cell r="G100">
            <v>1235585</v>
          </cell>
          <cell r="H100">
            <v>0</v>
          </cell>
        </row>
        <row r="101">
          <cell r="A101" t="str">
            <v>Popular HR-Libre</v>
          </cell>
          <cell r="B101" t="str">
            <v>Popular HR</v>
          </cell>
          <cell r="C101" t="str">
            <v>Libre</v>
          </cell>
          <cell r="D101">
            <v>1074193</v>
          </cell>
          <cell r="E101">
            <v>1074193</v>
          </cell>
          <cell r="F101">
            <v>3987579</v>
          </cell>
          <cell r="G101">
            <v>5061772</v>
          </cell>
          <cell r="H101">
            <v>0</v>
          </cell>
        </row>
        <row r="102">
          <cell r="A102" t="str">
            <v>Reg HN-Libre</v>
          </cell>
          <cell r="B102" t="str">
            <v>Reg HN</v>
          </cell>
          <cell r="C102" t="str">
            <v>Libre</v>
          </cell>
          <cell r="D102">
            <v>89</v>
          </cell>
          <cell r="E102">
            <v>89</v>
          </cell>
          <cell r="F102">
            <v>283</v>
          </cell>
          <cell r="G102">
            <v>372</v>
          </cell>
          <cell r="H102">
            <v>0</v>
          </cell>
        </row>
        <row r="103">
          <cell r="A103" t="str">
            <v>Reg HN-Exceso</v>
          </cell>
          <cell r="B103" t="str">
            <v>Reg HN</v>
          </cell>
          <cell r="C103" t="str">
            <v>Exceso</v>
          </cell>
          <cell r="D103">
            <v>129</v>
          </cell>
          <cell r="E103">
            <v>0</v>
          </cell>
          <cell r="F103">
            <v>507</v>
          </cell>
          <cell r="G103">
            <v>507</v>
          </cell>
          <cell r="H103">
            <v>39.545999999999999</v>
          </cell>
        </row>
        <row r="104">
          <cell r="A104" t="str">
            <v>Reg HR-Libre</v>
          </cell>
          <cell r="B104" t="str">
            <v>Reg HR</v>
          </cell>
          <cell r="C104" t="str">
            <v>Libre</v>
          </cell>
          <cell r="D104">
            <v>48</v>
          </cell>
          <cell r="E104">
            <v>48</v>
          </cell>
          <cell r="F104">
            <v>197</v>
          </cell>
          <cell r="G104">
            <v>245</v>
          </cell>
          <cell r="H104">
            <v>0</v>
          </cell>
        </row>
        <row r="105">
          <cell r="A105" t="str">
            <v>Reg HR-Exceso</v>
          </cell>
          <cell r="B105" t="str">
            <v>Reg HR</v>
          </cell>
          <cell r="C105" t="str">
            <v>Exceso</v>
          </cell>
          <cell r="D105">
            <v>119</v>
          </cell>
          <cell r="E105">
            <v>0</v>
          </cell>
          <cell r="F105">
            <v>890</v>
          </cell>
          <cell r="G105">
            <v>890</v>
          </cell>
          <cell r="H105">
            <v>41.83</v>
          </cell>
        </row>
      </sheetData>
      <sheetData sheetId="1" refreshError="1">
        <row r="1">
          <cell r="A1" t="str">
            <v>LLAVE</v>
          </cell>
          <cell r="B1" t="str">
            <v>tipotraf</v>
          </cell>
          <cell r="C1" t="str">
            <v>tipol</v>
          </cell>
          <cell r="D1" t="str">
            <v>SumaDeCanLLamadas</v>
          </cell>
          <cell r="E1" t="str">
            <v>SumaDeMinConex</v>
          </cell>
          <cell r="F1" t="str">
            <v>SumaDeMinConv</v>
          </cell>
          <cell r="G1" t="str">
            <v>SumaDeMinCons</v>
          </cell>
          <cell r="H1" t="str">
            <v>SumaDeMontoFact</v>
          </cell>
        </row>
        <row r="2">
          <cell r="A2" t="str">
            <v>Exceso Fonofacil HN-Libre</v>
          </cell>
          <cell r="B2" t="str">
            <v>Exceso Fonofacil HN</v>
          </cell>
          <cell r="C2" t="str">
            <v>Libre</v>
          </cell>
          <cell r="D2">
            <v>609453</v>
          </cell>
          <cell r="E2">
            <v>609453</v>
          </cell>
          <cell r="F2">
            <v>1523233</v>
          </cell>
          <cell r="G2">
            <v>2132686</v>
          </cell>
          <cell r="H2">
            <v>0</v>
          </cell>
        </row>
        <row r="3">
          <cell r="A3" t="str">
            <v>Exceso Fonofacil HR-Libre</v>
          </cell>
          <cell r="B3" t="str">
            <v>Exceso Fonofacil HR</v>
          </cell>
          <cell r="C3" t="str">
            <v>Libre</v>
          </cell>
          <cell r="D3">
            <v>544196</v>
          </cell>
          <cell r="E3">
            <v>544196</v>
          </cell>
          <cell r="F3">
            <v>1607329</v>
          </cell>
          <cell r="G3">
            <v>2151525</v>
          </cell>
          <cell r="H3">
            <v>0</v>
          </cell>
        </row>
        <row r="4">
          <cell r="A4" t="str">
            <v>Exceso LCEconomica HN-Libre</v>
          </cell>
          <cell r="B4" t="str">
            <v>Exceso LCEconomica HN</v>
          </cell>
          <cell r="C4" t="str">
            <v>Libre</v>
          </cell>
          <cell r="D4">
            <v>0</v>
          </cell>
          <cell r="E4">
            <v>0</v>
          </cell>
          <cell r="F4">
            <v>25467</v>
          </cell>
          <cell r="G4">
            <v>25467</v>
          </cell>
          <cell r="H4">
            <v>0</v>
          </cell>
        </row>
        <row r="5">
          <cell r="A5" t="str">
            <v>Exceso LCEconomica HR-Libre</v>
          </cell>
          <cell r="B5" t="str">
            <v>Exceso LCEconomica HR</v>
          </cell>
          <cell r="C5" t="str">
            <v>Libre</v>
          </cell>
          <cell r="D5">
            <v>0</v>
          </cell>
          <cell r="E5">
            <v>0</v>
          </cell>
          <cell r="F5">
            <v>30183</v>
          </cell>
          <cell r="G5">
            <v>30183</v>
          </cell>
          <cell r="H5">
            <v>0</v>
          </cell>
        </row>
        <row r="6">
          <cell r="A6" t="str">
            <v>Exceso LControlPlus1 HN-Libre</v>
          </cell>
          <cell r="B6" t="str">
            <v>Exceso LControlPlus1 HN</v>
          </cell>
          <cell r="C6" t="str">
            <v>Libre</v>
          </cell>
          <cell r="D6">
            <v>0</v>
          </cell>
          <cell r="E6">
            <v>0</v>
          </cell>
          <cell r="F6">
            <v>43</v>
          </cell>
          <cell r="G6">
            <v>43</v>
          </cell>
          <cell r="H6">
            <v>0</v>
          </cell>
        </row>
        <row r="7">
          <cell r="A7" t="str">
            <v>Exceso LControlPlus1 HR-Libre</v>
          </cell>
          <cell r="B7" t="str">
            <v>Exceso LControlPlus1 HR</v>
          </cell>
          <cell r="C7" t="str">
            <v>Libre</v>
          </cell>
          <cell r="D7">
            <v>0</v>
          </cell>
          <cell r="E7">
            <v>0</v>
          </cell>
          <cell r="F7">
            <v>206</v>
          </cell>
          <cell r="G7">
            <v>206</v>
          </cell>
          <cell r="H7">
            <v>0</v>
          </cell>
        </row>
        <row r="8">
          <cell r="A8" t="str">
            <v>Exceso LCSuperEconomica HN-Libre</v>
          </cell>
          <cell r="B8" t="str">
            <v>Exceso LCSuperEconomica HN</v>
          </cell>
          <cell r="C8" t="str">
            <v>Libre</v>
          </cell>
          <cell r="D8">
            <v>0</v>
          </cell>
          <cell r="E8">
            <v>0</v>
          </cell>
          <cell r="F8">
            <v>43699</v>
          </cell>
          <cell r="G8">
            <v>43699</v>
          </cell>
          <cell r="H8">
            <v>0</v>
          </cell>
        </row>
        <row r="9">
          <cell r="A9" t="str">
            <v>Exceso LCSuperEconomica HR-Libre</v>
          </cell>
          <cell r="B9" t="str">
            <v>Exceso LCSuperEconomica HR</v>
          </cell>
          <cell r="C9" t="str">
            <v>Libre</v>
          </cell>
          <cell r="D9">
            <v>0</v>
          </cell>
          <cell r="E9">
            <v>0</v>
          </cell>
          <cell r="F9">
            <v>50208</v>
          </cell>
          <cell r="G9">
            <v>50208</v>
          </cell>
          <cell r="H9">
            <v>0</v>
          </cell>
        </row>
        <row r="10">
          <cell r="A10" t="str">
            <v>Exceso LDC AhorroFamiliar HN-Libre</v>
          </cell>
          <cell r="B10" t="str">
            <v>Exceso LDC AhorroFamiliar HN</v>
          </cell>
          <cell r="C10" t="str">
            <v>Libre</v>
          </cell>
          <cell r="D10">
            <v>0</v>
          </cell>
          <cell r="E10">
            <v>0</v>
          </cell>
          <cell r="F10">
            <v>121</v>
          </cell>
          <cell r="G10">
            <v>121</v>
          </cell>
          <cell r="H10">
            <v>0</v>
          </cell>
        </row>
        <row r="11">
          <cell r="A11" t="str">
            <v>Exceso LDC AhorroFamiliar HR-Libre</v>
          </cell>
          <cell r="B11" t="str">
            <v>Exceso LDC AhorroFamiliar HR</v>
          </cell>
          <cell r="C11" t="str">
            <v>Libre</v>
          </cell>
          <cell r="D11">
            <v>0</v>
          </cell>
          <cell r="E11">
            <v>0</v>
          </cell>
          <cell r="F11">
            <v>159</v>
          </cell>
          <cell r="G11">
            <v>159</v>
          </cell>
          <cell r="H11">
            <v>0</v>
          </cell>
        </row>
        <row r="12">
          <cell r="A12" t="str">
            <v>Exceso LDC AhorroInicial HN-Libre</v>
          </cell>
          <cell r="B12" t="str">
            <v>Exceso LDC AhorroInicial HN</v>
          </cell>
          <cell r="C12" t="str">
            <v>Libre</v>
          </cell>
          <cell r="D12">
            <v>0</v>
          </cell>
          <cell r="E12">
            <v>0</v>
          </cell>
          <cell r="F12">
            <v>1632</v>
          </cell>
          <cell r="G12">
            <v>1632</v>
          </cell>
          <cell r="H12">
            <v>0</v>
          </cell>
        </row>
        <row r="13">
          <cell r="A13" t="str">
            <v>Exceso LDC AhorroInicial HR-Libre</v>
          </cell>
          <cell r="B13" t="str">
            <v>Exceso LDC AhorroInicial HR</v>
          </cell>
          <cell r="C13" t="str">
            <v>Libre</v>
          </cell>
          <cell r="D13">
            <v>0</v>
          </cell>
          <cell r="E13">
            <v>0</v>
          </cell>
          <cell r="F13">
            <v>2555</v>
          </cell>
          <cell r="G13">
            <v>2555</v>
          </cell>
          <cell r="H13">
            <v>0</v>
          </cell>
        </row>
        <row r="14">
          <cell r="A14" t="str">
            <v>Exceso LDC AhorroMaxima HN-Libre</v>
          </cell>
          <cell r="B14" t="str">
            <v>Exceso LDC AhorroMaxima HN</v>
          </cell>
          <cell r="C14" t="str">
            <v>Libre</v>
          </cell>
          <cell r="D14">
            <v>0</v>
          </cell>
          <cell r="E14">
            <v>0</v>
          </cell>
          <cell r="F14">
            <v>1144</v>
          </cell>
          <cell r="G14">
            <v>1144</v>
          </cell>
          <cell r="H14">
            <v>0</v>
          </cell>
        </row>
        <row r="15">
          <cell r="A15" t="str">
            <v>Exceso LDC AhorroMaxima HR-Libre</v>
          </cell>
          <cell r="B15" t="str">
            <v>Exceso LDC AhorroMaxima HR</v>
          </cell>
          <cell r="C15" t="str">
            <v>Libre</v>
          </cell>
          <cell r="D15">
            <v>0</v>
          </cell>
          <cell r="E15">
            <v>0</v>
          </cell>
          <cell r="F15">
            <v>921</v>
          </cell>
          <cell r="G15">
            <v>921</v>
          </cell>
          <cell r="H15">
            <v>0</v>
          </cell>
        </row>
        <row r="16">
          <cell r="A16" t="str">
            <v>Exceso LDC AhorroPersonalHN-Libre</v>
          </cell>
          <cell r="B16" t="str">
            <v>Exceso LDC AhorroPersonalHN</v>
          </cell>
          <cell r="C16" t="str">
            <v>Libre</v>
          </cell>
          <cell r="D16">
            <v>0</v>
          </cell>
          <cell r="E16">
            <v>0</v>
          </cell>
          <cell r="F16">
            <v>801</v>
          </cell>
          <cell r="G16">
            <v>801</v>
          </cell>
          <cell r="H16">
            <v>0</v>
          </cell>
        </row>
        <row r="17">
          <cell r="A17" t="str">
            <v>Exceso LDC AhorroPersonalHR-Libre</v>
          </cell>
          <cell r="B17" t="str">
            <v>Exceso LDC AhorroPersonalHR</v>
          </cell>
          <cell r="C17" t="str">
            <v>Libre</v>
          </cell>
          <cell r="D17">
            <v>0</v>
          </cell>
          <cell r="E17">
            <v>0</v>
          </cell>
          <cell r="F17">
            <v>641</v>
          </cell>
          <cell r="G17">
            <v>641</v>
          </cell>
          <cell r="H17">
            <v>0</v>
          </cell>
        </row>
        <row r="18">
          <cell r="A18" t="str">
            <v>Exceso LDC Control Plan1 HN-Libre</v>
          </cell>
          <cell r="B18" t="str">
            <v>Exceso LDC Control Plan1 HN</v>
          </cell>
          <cell r="C18" t="str">
            <v>Libre</v>
          </cell>
          <cell r="D18">
            <v>0</v>
          </cell>
          <cell r="E18">
            <v>0</v>
          </cell>
          <cell r="F18">
            <v>6164</v>
          </cell>
          <cell r="G18">
            <v>6164</v>
          </cell>
          <cell r="H18">
            <v>0</v>
          </cell>
        </row>
        <row r="19">
          <cell r="A19" t="str">
            <v>Exceso LDC Control Plan1 HR-Libre</v>
          </cell>
          <cell r="B19" t="str">
            <v>Exceso LDC Control Plan1 HR</v>
          </cell>
          <cell r="C19" t="str">
            <v>Libre</v>
          </cell>
          <cell r="D19">
            <v>0</v>
          </cell>
          <cell r="E19">
            <v>0</v>
          </cell>
          <cell r="F19">
            <v>7600</v>
          </cell>
          <cell r="G19">
            <v>7600</v>
          </cell>
          <cell r="H19">
            <v>0</v>
          </cell>
        </row>
        <row r="20">
          <cell r="A20" t="str">
            <v>Exceso LDC Control Plan2 HN-Libre</v>
          </cell>
          <cell r="B20" t="str">
            <v>Exceso LDC Control Plan2 HN</v>
          </cell>
          <cell r="C20" t="str">
            <v>Libre</v>
          </cell>
          <cell r="D20">
            <v>0</v>
          </cell>
          <cell r="E20">
            <v>0</v>
          </cell>
          <cell r="F20">
            <v>4965</v>
          </cell>
          <cell r="G20">
            <v>4965</v>
          </cell>
          <cell r="H20">
            <v>0</v>
          </cell>
        </row>
        <row r="21">
          <cell r="A21" t="str">
            <v>Exceso LDC Control Plan2 HR-Libre</v>
          </cell>
          <cell r="B21" t="str">
            <v>Exceso LDC Control Plan2 HR</v>
          </cell>
          <cell r="C21" t="str">
            <v>Libre</v>
          </cell>
          <cell r="D21">
            <v>0</v>
          </cell>
          <cell r="E21">
            <v>0</v>
          </cell>
          <cell r="F21">
            <v>5540</v>
          </cell>
          <cell r="G21">
            <v>5540</v>
          </cell>
          <cell r="H21">
            <v>0</v>
          </cell>
        </row>
        <row r="22">
          <cell r="A22" t="str">
            <v>Exceso LDC Control Plan3 HN-Libre</v>
          </cell>
          <cell r="B22" t="str">
            <v>Exceso LDC Control Plan3 HN</v>
          </cell>
          <cell r="C22" t="str">
            <v>Libre</v>
          </cell>
          <cell r="D22">
            <v>0</v>
          </cell>
          <cell r="E22">
            <v>0</v>
          </cell>
          <cell r="F22">
            <v>1075</v>
          </cell>
          <cell r="G22">
            <v>1075</v>
          </cell>
          <cell r="H22">
            <v>0</v>
          </cell>
        </row>
        <row r="23">
          <cell r="A23" t="str">
            <v>Exceso LDC Control Plan3 HR-Libre</v>
          </cell>
          <cell r="B23" t="str">
            <v>Exceso LDC Control Plan3 HR</v>
          </cell>
          <cell r="C23" t="str">
            <v>Libre</v>
          </cell>
          <cell r="D23">
            <v>0</v>
          </cell>
          <cell r="E23">
            <v>0</v>
          </cell>
          <cell r="F23">
            <v>1156</v>
          </cell>
          <cell r="G23">
            <v>1156</v>
          </cell>
          <cell r="H23">
            <v>0</v>
          </cell>
        </row>
        <row r="24">
          <cell r="A24" t="str">
            <v>Exceso LDC Control Plan4 HN-Libre</v>
          </cell>
          <cell r="B24" t="str">
            <v>Exceso LDC Control Plan4 HN</v>
          </cell>
          <cell r="C24" t="str">
            <v>Libre</v>
          </cell>
          <cell r="D24">
            <v>0</v>
          </cell>
          <cell r="E24">
            <v>0</v>
          </cell>
          <cell r="F24">
            <v>1813</v>
          </cell>
          <cell r="G24">
            <v>1813</v>
          </cell>
          <cell r="H24">
            <v>0</v>
          </cell>
        </row>
        <row r="25">
          <cell r="A25" t="str">
            <v>Exceso LDC Control Plan4 HR-Libre</v>
          </cell>
          <cell r="B25" t="str">
            <v>Exceso LDC Control Plan4 HR</v>
          </cell>
          <cell r="C25" t="str">
            <v>Libre</v>
          </cell>
          <cell r="D25">
            <v>0</v>
          </cell>
          <cell r="E25">
            <v>0</v>
          </cell>
          <cell r="F25">
            <v>1875</v>
          </cell>
          <cell r="G25">
            <v>1875</v>
          </cell>
          <cell r="H25">
            <v>0</v>
          </cell>
        </row>
        <row r="26">
          <cell r="A26" t="str">
            <v>Exceso LDC Control Plan5 HN-Libre</v>
          </cell>
          <cell r="B26" t="str">
            <v>Exceso LDC Control Plan5 HN</v>
          </cell>
          <cell r="C26" t="str">
            <v>Libre</v>
          </cell>
          <cell r="D26">
            <v>0</v>
          </cell>
          <cell r="E26">
            <v>0</v>
          </cell>
          <cell r="F26">
            <v>110</v>
          </cell>
          <cell r="G26">
            <v>110</v>
          </cell>
          <cell r="H26">
            <v>0</v>
          </cell>
        </row>
        <row r="27">
          <cell r="A27" t="str">
            <v>Exceso LDC Control Plan5 HR-Libre</v>
          </cell>
          <cell r="B27" t="str">
            <v>Exceso LDC Control Plan5 HR</v>
          </cell>
          <cell r="C27" t="str">
            <v>Libre</v>
          </cell>
          <cell r="D27">
            <v>0</v>
          </cell>
          <cell r="E27">
            <v>0</v>
          </cell>
          <cell r="F27">
            <v>99</v>
          </cell>
          <cell r="G27">
            <v>99</v>
          </cell>
          <cell r="H27">
            <v>0</v>
          </cell>
        </row>
        <row r="28">
          <cell r="A28" t="str">
            <v>Exceso LDC Control Plan6 HN-Libre</v>
          </cell>
          <cell r="B28" t="str">
            <v>Exceso LDC Control Plan6 HN</v>
          </cell>
          <cell r="C28" t="str">
            <v>Libre</v>
          </cell>
          <cell r="D28">
            <v>0</v>
          </cell>
          <cell r="E28">
            <v>0</v>
          </cell>
          <cell r="F28">
            <v>61</v>
          </cell>
          <cell r="G28">
            <v>61</v>
          </cell>
          <cell r="H28">
            <v>0</v>
          </cell>
        </row>
        <row r="29">
          <cell r="A29" t="str">
            <v>Exceso LDC Control Plan6 HR-Libre</v>
          </cell>
          <cell r="B29" t="str">
            <v>Exceso LDC Control Plan6 HR</v>
          </cell>
          <cell r="C29" t="str">
            <v>Libre</v>
          </cell>
          <cell r="D29">
            <v>0</v>
          </cell>
          <cell r="E29">
            <v>0</v>
          </cell>
          <cell r="F29">
            <v>22</v>
          </cell>
          <cell r="G29">
            <v>22</v>
          </cell>
          <cell r="H29">
            <v>0</v>
          </cell>
        </row>
        <row r="30">
          <cell r="A30" t="str">
            <v>Exceso LDC Control Plan7 HN-Libre</v>
          </cell>
          <cell r="B30" t="str">
            <v>Exceso LDC Control Plan7 HN</v>
          </cell>
          <cell r="C30" t="str">
            <v>Libre</v>
          </cell>
          <cell r="D30">
            <v>0</v>
          </cell>
          <cell r="E30">
            <v>0</v>
          </cell>
          <cell r="F30">
            <v>43</v>
          </cell>
          <cell r="G30">
            <v>43</v>
          </cell>
          <cell r="H30">
            <v>0</v>
          </cell>
        </row>
        <row r="31">
          <cell r="A31" t="str">
            <v>Exceso LDC Control Plan7 HR-Libre</v>
          </cell>
          <cell r="B31" t="str">
            <v>Exceso LDC Control Plan7 HR</v>
          </cell>
          <cell r="C31" t="str">
            <v>Libre</v>
          </cell>
          <cell r="D31">
            <v>0</v>
          </cell>
          <cell r="E31">
            <v>0</v>
          </cell>
          <cell r="F31">
            <v>30</v>
          </cell>
          <cell r="G31">
            <v>30</v>
          </cell>
          <cell r="H31">
            <v>0</v>
          </cell>
        </row>
        <row r="32">
          <cell r="A32" t="str">
            <v>Exceso LDC SuperPopularA HN-Libre</v>
          </cell>
          <cell r="B32" t="str">
            <v>Exceso LDC SuperPopularA HN</v>
          </cell>
          <cell r="C32" t="str">
            <v>Libre</v>
          </cell>
          <cell r="D32">
            <v>0</v>
          </cell>
          <cell r="E32">
            <v>0</v>
          </cell>
          <cell r="F32">
            <v>1623</v>
          </cell>
          <cell r="G32">
            <v>1623</v>
          </cell>
          <cell r="H32">
            <v>0</v>
          </cell>
        </row>
        <row r="33">
          <cell r="A33" t="str">
            <v>Exceso LDC SuperPopularA HR-Libre</v>
          </cell>
          <cell r="B33" t="str">
            <v>Exceso LDC SuperPopularA HR</v>
          </cell>
          <cell r="C33" t="str">
            <v>Libre</v>
          </cell>
          <cell r="D33">
            <v>0</v>
          </cell>
          <cell r="E33">
            <v>0</v>
          </cell>
          <cell r="F33">
            <v>1556</v>
          </cell>
          <cell r="G33">
            <v>1556</v>
          </cell>
          <cell r="H33">
            <v>0</v>
          </cell>
        </row>
        <row r="34">
          <cell r="A34" t="str">
            <v>Exceso LDC SuperPopularB HN-Libre</v>
          </cell>
          <cell r="B34" t="str">
            <v>Exceso LDC SuperPopularB HN</v>
          </cell>
          <cell r="C34" t="str">
            <v>Libre</v>
          </cell>
          <cell r="D34">
            <v>0</v>
          </cell>
          <cell r="E34">
            <v>0</v>
          </cell>
          <cell r="F34">
            <v>695</v>
          </cell>
          <cell r="G34">
            <v>695</v>
          </cell>
          <cell r="H34">
            <v>0</v>
          </cell>
        </row>
        <row r="35">
          <cell r="A35" t="str">
            <v>Exceso LDC SuperPopularB HR-Libre</v>
          </cell>
          <cell r="B35" t="str">
            <v>Exceso LDC SuperPopularB HR</v>
          </cell>
          <cell r="C35" t="str">
            <v>Libre</v>
          </cell>
          <cell r="D35">
            <v>0</v>
          </cell>
          <cell r="E35">
            <v>0</v>
          </cell>
          <cell r="F35">
            <v>846</v>
          </cell>
          <cell r="G35">
            <v>846</v>
          </cell>
          <cell r="H35">
            <v>0</v>
          </cell>
        </row>
        <row r="36">
          <cell r="A36" t="str">
            <v>Exceso LDC SuperPopularC HN-Libre</v>
          </cell>
          <cell r="B36" t="str">
            <v>Exceso LDC SuperPopularC HN</v>
          </cell>
          <cell r="C36" t="str">
            <v>Libre</v>
          </cell>
          <cell r="D36">
            <v>0</v>
          </cell>
          <cell r="E36">
            <v>0</v>
          </cell>
          <cell r="F36">
            <v>241</v>
          </cell>
          <cell r="G36">
            <v>241</v>
          </cell>
          <cell r="H36">
            <v>0</v>
          </cell>
        </row>
        <row r="37">
          <cell r="A37" t="str">
            <v>Exceso LDC SuperPopularC HR-Libre</v>
          </cell>
          <cell r="B37" t="str">
            <v>Exceso LDC SuperPopularC HR</v>
          </cell>
          <cell r="C37" t="str">
            <v>Libre</v>
          </cell>
          <cell r="D37">
            <v>0</v>
          </cell>
          <cell r="E37">
            <v>0</v>
          </cell>
          <cell r="F37">
            <v>588</v>
          </cell>
          <cell r="G37">
            <v>588</v>
          </cell>
          <cell r="H37">
            <v>0</v>
          </cell>
        </row>
        <row r="38">
          <cell r="A38" t="str">
            <v>Exceso LDC SuperPopularD HN-Libre</v>
          </cell>
          <cell r="B38" t="str">
            <v>Exceso LDC SuperPopularD HN</v>
          </cell>
          <cell r="C38" t="str">
            <v>Libre</v>
          </cell>
          <cell r="D38">
            <v>0</v>
          </cell>
          <cell r="E38">
            <v>0</v>
          </cell>
          <cell r="F38">
            <v>657</v>
          </cell>
          <cell r="G38">
            <v>657</v>
          </cell>
          <cell r="H38">
            <v>0</v>
          </cell>
        </row>
        <row r="39">
          <cell r="A39" t="str">
            <v>Exceso LDC SuperPopularD HR-Libre</v>
          </cell>
          <cell r="B39" t="str">
            <v>Exceso LDC SuperPopularD HR</v>
          </cell>
          <cell r="C39" t="str">
            <v>Libre</v>
          </cell>
          <cell r="D39">
            <v>0</v>
          </cell>
          <cell r="E39">
            <v>0</v>
          </cell>
          <cell r="F39">
            <v>583</v>
          </cell>
          <cell r="G39">
            <v>583</v>
          </cell>
          <cell r="H39">
            <v>0</v>
          </cell>
        </row>
        <row r="40">
          <cell r="A40" t="str">
            <v>Exceso Linea 100 HN-Libre</v>
          </cell>
          <cell r="B40" t="str">
            <v>Exceso Linea 100 HN</v>
          </cell>
          <cell r="C40" t="str">
            <v>Libre</v>
          </cell>
          <cell r="D40">
            <v>0</v>
          </cell>
          <cell r="E40">
            <v>0</v>
          </cell>
          <cell r="F40">
            <v>1016</v>
          </cell>
          <cell r="G40">
            <v>1016</v>
          </cell>
          <cell r="H40">
            <v>0</v>
          </cell>
        </row>
        <row r="41">
          <cell r="A41" t="str">
            <v>Exceso Linea 100 HR-Libre</v>
          </cell>
          <cell r="B41" t="str">
            <v>Exceso Linea 100 HR</v>
          </cell>
          <cell r="C41" t="str">
            <v>Libre</v>
          </cell>
          <cell r="D41">
            <v>0</v>
          </cell>
          <cell r="E41">
            <v>0</v>
          </cell>
          <cell r="F41">
            <v>798</v>
          </cell>
          <cell r="G41">
            <v>798</v>
          </cell>
          <cell r="H41">
            <v>0</v>
          </cell>
        </row>
        <row r="42">
          <cell r="A42" t="str">
            <v>Exceso Linea 70 HN-Libre</v>
          </cell>
          <cell r="B42" t="str">
            <v>Exceso Linea 70 HN</v>
          </cell>
          <cell r="C42" t="str">
            <v>Libre</v>
          </cell>
          <cell r="D42">
            <v>0</v>
          </cell>
          <cell r="E42">
            <v>0</v>
          </cell>
          <cell r="F42">
            <v>3258</v>
          </cell>
          <cell r="G42">
            <v>3258</v>
          </cell>
          <cell r="H42">
            <v>0</v>
          </cell>
        </row>
        <row r="43">
          <cell r="A43" t="str">
            <v>Exceso Linea 70 HR-Libre</v>
          </cell>
          <cell r="B43" t="str">
            <v>Exceso Linea 70 HR</v>
          </cell>
          <cell r="C43" t="str">
            <v>Libre</v>
          </cell>
          <cell r="D43">
            <v>0</v>
          </cell>
          <cell r="E43">
            <v>0</v>
          </cell>
          <cell r="F43">
            <v>2777</v>
          </cell>
          <cell r="G43">
            <v>2777</v>
          </cell>
          <cell r="H43">
            <v>0</v>
          </cell>
        </row>
        <row r="44">
          <cell r="A44" t="str">
            <v>Exceso Lsocial HN-Libre</v>
          </cell>
          <cell r="B44" t="str">
            <v>Exceso Lsocial HN</v>
          </cell>
          <cell r="C44" t="str">
            <v>Libre</v>
          </cell>
          <cell r="D44">
            <v>1308</v>
          </cell>
          <cell r="E44">
            <v>0</v>
          </cell>
          <cell r="F44">
            <v>250951</v>
          </cell>
          <cell r="G44">
            <v>250951</v>
          </cell>
          <cell r="H44">
            <v>0</v>
          </cell>
        </row>
        <row r="45">
          <cell r="A45" t="str">
            <v>Exceso Lsocial HR-Libre</v>
          </cell>
          <cell r="B45" t="str">
            <v>Exceso Lsocial HR</v>
          </cell>
          <cell r="C45" t="str">
            <v>Libre</v>
          </cell>
          <cell r="D45">
            <v>1063</v>
          </cell>
          <cell r="E45">
            <v>0</v>
          </cell>
          <cell r="F45">
            <v>385771</v>
          </cell>
          <cell r="G45">
            <v>385771</v>
          </cell>
          <cell r="H45">
            <v>0</v>
          </cell>
        </row>
        <row r="46">
          <cell r="A46" t="str">
            <v>Exceso Popular HN-Libre</v>
          </cell>
          <cell r="B46" t="str">
            <v>Exceso Popular HN</v>
          </cell>
          <cell r="C46" t="str">
            <v>Libre</v>
          </cell>
          <cell r="D46">
            <v>0</v>
          </cell>
          <cell r="E46">
            <v>0</v>
          </cell>
          <cell r="F46">
            <v>5023</v>
          </cell>
          <cell r="G46">
            <v>5023</v>
          </cell>
          <cell r="H46">
            <v>0</v>
          </cell>
        </row>
        <row r="47">
          <cell r="A47" t="str">
            <v>Exceso Popular HR-Libre</v>
          </cell>
          <cell r="B47" t="str">
            <v>Exceso Popular HR</v>
          </cell>
          <cell r="C47" t="str">
            <v>Libre</v>
          </cell>
          <cell r="D47">
            <v>0</v>
          </cell>
          <cell r="E47">
            <v>0</v>
          </cell>
          <cell r="F47">
            <v>3810</v>
          </cell>
          <cell r="G47">
            <v>3810</v>
          </cell>
          <cell r="H47">
            <v>0</v>
          </cell>
        </row>
        <row r="48">
          <cell r="A48" t="str">
            <v>Fonofacil Plus HN-Libre</v>
          </cell>
          <cell r="B48" t="str">
            <v>Fonofacil Plus HN</v>
          </cell>
          <cell r="C48" t="str">
            <v>Libre</v>
          </cell>
          <cell r="D48">
            <v>1555842</v>
          </cell>
          <cell r="E48">
            <v>1555842</v>
          </cell>
          <cell r="F48">
            <v>3527475</v>
          </cell>
          <cell r="G48">
            <v>5083317</v>
          </cell>
          <cell r="H48">
            <v>0</v>
          </cell>
        </row>
        <row r="49">
          <cell r="A49" t="str">
            <v>Fonofacil Plus HR-Libre</v>
          </cell>
          <cell r="B49" t="str">
            <v>Fonofacil Plus HR</v>
          </cell>
          <cell r="C49" t="str">
            <v>Libre</v>
          </cell>
          <cell r="D49">
            <v>1100645</v>
          </cell>
          <cell r="E49">
            <v>1100645</v>
          </cell>
          <cell r="F49">
            <v>2799547</v>
          </cell>
          <cell r="G49">
            <v>3900192</v>
          </cell>
          <cell r="H49">
            <v>0</v>
          </cell>
        </row>
        <row r="50">
          <cell r="A50" t="str">
            <v>LCEconomica HN-Libre</v>
          </cell>
          <cell r="B50" t="str">
            <v>LCEconomica HN</v>
          </cell>
          <cell r="C50" t="str">
            <v>Libre</v>
          </cell>
          <cell r="D50">
            <v>1328200</v>
          </cell>
          <cell r="E50">
            <v>1328200</v>
          </cell>
          <cell r="F50">
            <v>3359417</v>
          </cell>
          <cell r="G50">
            <v>4687617</v>
          </cell>
          <cell r="H50">
            <v>0</v>
          </cell>
        </row>
        <row r="51">
          <cell r="A51" t="str">
            <v>LCEconomica HR-Libre</v>
          </cell>
          <cell r="B51" t="str">
            <v>LCEconomica HR</v>
          </cell>
          <cell r="C51" t="str">
            <v>Libre</v>
          </cell>
          <cell r="D51">
            <v>820683</v>
          </cell>
          <cell r="E51">
            <v>820683</v>
          </cell>
          <cell r="F51">
            <v>2421339</v>
          </cell>
          <cell r="G51">
            <v>3242022</v>
          </cell>
          <cell r="H51">
            <v>0</v>
          </cell>
        </row>
        <row r="52">
          <cell r="A52" t="str">
            <v>LControlPlus1 HN-Libre</v>
          </cell>
          <cell r="B52" t="str">
            <v>LControlPlus1 HN</v>
          </cell>
          <cell r="C52" t="str">
            <v>Libre</v>
          </cell>
          <cell r="D52">
            <v>1172</v>
          </cell>
          <cell r="E52">
            <v>1172</v>
          </cell>
          <cell r="F52">
            <v>2950</v>
          </cell>
          <cell r="G52">
            <v>4122</v>
          </cell>
          <cell r="H52">
            <v>0</v>
          </cell>
        </row>
        <row r="53">
          <cell r="A53" t="str">
            <v>LControlPlus1 HR-Libre</v>
          </cell>
          <cell r="B53" t="str">
            <v>LControlPlus1 HR</v>
          </cell>
          <cell r="C53" t="str">
            <v>Libre</v>
          </cell>
          <cell r="D53">
            <v>610</v>
          </cell>
          <cell r="E53">
            <v>610</v>
          </cell>
          <cell r="F53">
            <v>2161</v>
          </cell>
          <cell r="G53">
            <v>2771</v>
          </cell>
          <cell r="H53">
            <v>0</v>
          </cell>
        </row>
        <row r="54">
          <cell r="A54" t="str">
            <v>LCSuperEconomica HN-Libre</v>
          </cell>
          <cell r="B54" t="str">
            <v>LCSuperEconomica HN</v>
          </cell>
          <cell r="C54" t="str">
            <v>Libre</v>
          </cell>
          <cell r="D54">
            <v>1332383</v>
          </cell>
          <cell r="E54">
            <v>1332383</v>
          </cell>
          <cell r="F54">
            <v>3161897</v>
          </cell>
          <cell r="G54">
            <v>4494280</v>
          </cell>
          <cell r="H54">
            <v>0</v>
          </cell>
        </row>
        <row r="55">
          <cell r="A55" t="str">
            <v>LCSuperEconomica HR-Libre</v>
          </cell>
          <cell r="B55" t="str">
            <v>LCSuperEconomica HR</v>
          </cell>
          <cell r="C55" t="str">
            <v>Libre</v>
          </cell>
          <cell r="D55">
            <v>828741</v>
          </cell>
          <cell r="E55">
            <v>828741</v>
          </cell>
          <cell r="F55">
            <v>2239446</v>
          </cell>
          <cell r="G55">
            <v>3068187</v>
          </cell>
          <cell r="H55">
            <v>0</v>
          </cell>
        </row>
        <row r="56">
          <cell r="A56" t="str">
            <v>LDC AhorroFamiliar HN-Libre</v>
          </cell>
          <cell r="B56" t="str">
            <v>LDC AhorroFamiliar HN</v>
          </cell>
          <cell r="C56" t="str">
            <v>Libre</v>
          </cell>
          <cell r="D56">
            <v>29954</v>
          </cell>
          <cell r="E56">
            <v>29954</v>
          </cell>
          <cell r="F56">
            <v>85342</v>
          </cell>
          <cell r="G56">
            <v>115296</v>
          </cell>
          <cell r="H56">
            <v>0</v>
          </cell>
        </row>
        <row r="57">
          <cell r="A57" t="str">
            <v>LDC AhorroFamiliar HR-Libre</v>
          </cell>
          <cell r="B57" t="str">
            <v>LDC AhorroFamiliar HR</v>
          </cell>
          <cell r="C57" t="str">
            <v>Libre</v>
          </cell>
          <cell r="D57">
            <v>15776</v>
          </cell>
          <cell r="E57">
            <v>15776</v>
          </cell>
          <cell r="F57">
            <v>57332</v>
          </cell>
          <cell r="G57">
            <v>73108</v>
          </cell>
          <cell r="H57">
            <v>0</v>
          </cell>
        </row>
        <row r="58">
          <cell r="A58" t="str">
            <v>LDC AhorroInicial HN-Libre</v>
          </cell>
          <cell r="B58" t="str">
            <v>LDC AhorroInicial HN</v>
          </cell>
          <cell r="C58" t="str">
            <v>Libre</v>
          </cell>
          <cell r="D58">
            <v>102470</v>
          </cell>
          <cell r="E58">
            <v>102470</v>
          </cell>
          <cell r="F58">
            <v>266912</v>
          </cell>
          <cell r="G58">
            <v>369382</v>
          </cell>
          <cell r="H58">
            <v>0</v>
          </cell>
        </row>
        <row r="59">
          <cell r="A59" t="str">
            <v>LDC AhorroInicial HR-Libre</v>
          </cell>
          <cell r="B59" t="str">
            <v>LDC AhorroInicial HR</v>
          </cell>
          <cell r="C59" t="str">
            <v>Libre</v>
          </cell>
          <cell r="D59">
            <v>58507</v>
          </cell>
          <cell r="E59">
            <v>58507</v>
          </cell>
          <cell r="F59">
            <v>180626</v>
          </cell>
          <cell r="G59">
            <v>239133</v>
          </cell>
          <cell r="H59">
            <v>0</v>
          </cell>
        </row>
        <row r="60">
          <cell r="A60" t="str">
            <v>LDC AhorroMaxima HN-Libre</v>
          </cell>
          <cell r="B60" t="str">
            <v>LDC AhorroMaxima HN</v>
          </cell>
          <cell r="C60" t="str">
            <v>Libre</v>
          </cell>
          <cell r="D60">
            <v>202380</v>
          </cell>
          <cell r="E60">
            <v>202380</v>
          </cell>
          <cell r="F60">
            <v>600059</v>
          </cell>
          <cell r="G60">
            <v>802439</v>
          </cell>
          <cell r="H60">
            <v>0</v>
          </cell>
        </row>
        <row r="61">
          <cell r="A61" t="str">
            <v>LDC AhorroMaxima HR-Libre</v>
          </cell>
          <cell r="B61" t="str">
            <v>LDC AhorroMaxima HR</v>
          </cell>
          <cell r="C61" t="str">
            <v>Libre</v>
          </cell>
          <cell r="D61">
            <v>76989</v>
          </cell>
          <cell r="E61">
            <v>76989</v>
          </cell>
          <cell r="F61">
            <v>301638</v>
          </cell>
          <cell r="G61">
            <v>378627</v>
          </cell>
          <cell r="H61">
            <v>0</v>
          </cell>
        </row>
        <row r="62">
          <cell r="A62" t="str">
            <v>LDC AhorroPersonalHN-Libre</v>
          </cell>
          <cell r="B62" t="str">
            <v>LDC AhorroPersonalHN</v>
          </cell>
          <cell r="C62" t="str">
            <v>Libre</v>
          </cell>
          <cell r="D62">
            <v>66110</v>
          </cell>
          <cell r="E62">
            <v>66110</v>
          </cell>
          <cell r="F62">
            <v>177938</v>
          </cell>
          <cell r="G62">
            <v>244048</v>
          </cell>
          <cell r="H62">
            <v>0</v>
          </cell>
        </row>
        <row r="63">
          <cell r="A63" t="str">
            <v>LDC AhorroPersonalHR-Libre</v>
          </cell>
          <cell r="B63" t="str">
            <v>LDC AhorroPersonalHR</v>
          </cell>
          <cell r="C63" t="str">
            <v>Libre</v>
          </cell>
          <cell r="D63">
            <v>38661</v>
          </cell>
          <cell r="E63">
            <v>38661</v>
          </cell>
          <cell r="F63">
            <v>124748</v>
          </cell>
          <cell r="G63">
            <v>163409</v>
          </cell>
          <cell r="H63">
            <v>0</v>
          </cell>
        </row>
        <row r="64">
          <cell r="A64" t="str">
            <v>LDC Control Plan1 HN-Libre</v>
          </cell>
          <cell r="B64" t="str">
            <v>LDC Control Plan1 HN</v>
          </cell>
          <cell r="C64" t="str">
            <v>Libre</v>
          </cell>
          <cell r="D64">
            <v>498724</v>
          </cell>
          <cell r="E64">
            <v>498724</v>
          </cell>
          <cell r="F64">
            <v>1266834</v>
          </cell>
          <cell r="G64">
            <v>1765558</v>
          </cell>
          <cell r="H64">
            <v>0</v>
          </cell>
        </row>
        <row r="65">
          <cell r="A65" t="str">
            <v>LDC Control Plan1 HR-Libre</v>
          </cell>
          <cell r="B65" t="str">
            <v>LDC Control Plan1 HR</v>
          </cell>
          <cell r="C65" t="str">
            <v>Libre</v>
          </cell>
          <cell r="D65">
            <v>277045</v>
          </cell>
          <cell r="E65">
            <v>277045</v>
          </cell>
          <cell r="F65">
            <v>838406</v>
          </cell>
          <cell r="G65">
            <v>1115451</v>
          </cell>
          <cell r="H65">
            <v>0</v>
          </cell>
        </row>
        <row r="66">
          <cell r="A66" t="str">
            <v>LDC Control Plan2 HN-Libre</v>
          </cell>
          <cell r="B66" t="str">
            <v>LDC Control Plan2 HN</v>
          </cell>
          <cell r="C66" t="str">
            <v>Libre</v>
          </cell>
          <cell r="D66">
            <v>524475</v>
          </cell>
          <cell r="E66">
            <v>524475</v>
          </cell>
          <cell r="F66">
            <v>1367418</v>
          </cell>
          <cell r="G66">
            <v>1891893</v>
          </cell>
          <cell r="H66">
            <v>0</v>
          </cell>
        </row>
        <row r="67">
          <cell r="A67" t="str">
            <v>LDC Control Plan2 HR-Libre</v>
          </cell>
          <cell r="B67" t="str">
            <v>LDC Control Plan2 HR</v>
          </cell>
          <cell r="C67" t="str">
            <v>Libre</v>
          </cell>
          <cell r="D67">
            <v>278967</v>
          </cell>
          <cell r="E67">
            <v>278967</v>
          </cell>
          <cell r="F67">
            <v>887353</v>
          </cell>
          <cell r="G67">
            <v>1166320</v>
          </cell>
          <cell r="H67">
            <v>0</v>
          </cell>
        </row>
        <row r="68">
          <cell r="A68" t="str">
            <v>LDC Control Plan3 HN-Libre</v>
          </cell>
          <cell r="B68" t="str">
            <v>LDC Control Plan3 HN</v>
          </cell>
          <cell r="C68" t="str">
            <v>Libre</v>
          </cell>
          <cell r="D68">
            <v>185391</v>
          </cell>
          <cell r="E68">
            <v>185391</v>
          </cell>
          <cell r="F68">
            <v>501558</v>
          </cell>
          <cell r="G68">
            <v>686949</v>
          </cell>
          <cell r="H68">
            <v>0</v>
          </cell>
        </row>
        <row r="69">
          <cell r="A69" t="str">
            <v>LDC Control Plan3 HR-Libre</v>
          </cell>
          <cell r="B69" t="str">
            <v>LDC Control Plan3 HR</v>
          </cell>
          <cell r="C69" t="str">
            <v>Libre</v>
          </cell>
          <cell r="D69">
            <v>81846</v>
          </cell>
          <cell r="E69">
            <v>81846</v>
          </cell>
          <cell r="F69">
            <v>280385</v>
          </cell>
          <cell r="G69">
            <v>362231</v>
          </cell>
          <cell r="H69">
            <v>0</v>
          </cell>
        </row>
        <row r="70">
          <cell r="A70" t="str">
            <v>LDC Control Plan4 HN-Libre</v>
          </cell>
          <cell r="B70" t="str">
            <v>LDC Control Plan4 HN</v>
          </cell>
          <cell r="C70" t="str">
            <v>Libre</v>
          </cell>
          <cell r="D70">
            <v>363743</v>
          </cell>
          <cell r="E70">
            <v>363743</v>
          </cell>
          <cell r="F70">
            <v>971240</v>
          </cell>
          <cell r="G70">
            <v>1334983</v>
          </cell>
          <cell r="H70">
            <v>0</v>
          </cell>
        </row>
        <row r="71">
          <cell r="A71" t="str">
            <v>LDC Control Plan4 HR-Libre</v>
          </cell>
          <cell r="B71" t="str">
            <v>LDC Control Plan4 HR</v>
          </cell>
          <cell r="C71" t="str">
            <v>Libre</v>
          </cell>
          <cell r="D71">
            <v>121144</v>
          </cell>
          <cell r="E71">
            <v>121144</v>
          </cell>
          <cell r="F71">
            <v>431939</v>
          </cell>
          <cell r="G71">
            <v>553083</v>
          </cell>
          <cell r="H71">
            <v>0</v>
          </cell>
        </row>
        <row r="72">
          <cell r="A72" t="str">
            <v>LDC Control Plan5 HN-Libre</v>
          </cell>
          <cell r="B72" t="str">
            <v>LDC Control Plan5 HN</v>
          </cell>
          <cell r="C72" t="str">
            <v>Libre</v>
          </cell>
          <cell r="D72">
            <v>36072</v>
          </cell>
          <cell r="E72">
            <v>36072</v>
          </cell>
          <cell r="F72">
            <v>96200</v>
          </cell>
          <cell r="G72">
            <v>132272</v>
          </cell>
          <cell r="H72">
            <v>0</v>
          </cell>
        </row>
        <row r="73">
          <cell r="A73" t="str">
            <v>LDC Control Plan5 HR-Libre</v>
          </cell>
          <cell r="B73" t="str">
            <v>LDC Control Plan5 HR</v>
          </cell>
          <cell r="C73" t="str">
            <v>Libre</v>
          </cell>
          <cell r="D73">
            <v>9188</v>
          </cell>
          <cell r="E73">
            <v>9188</v>
          </cell>
          <cell r="F73">
            <v>34024</v>
          </cell>
          <cell r="G73">
            <v>43212</v>
          </cell>
          <cell r="H73">
            <v>0</v>
          </cell>
        </row>
        <row r="74">
          <cell r="A74" t="str">
            <v>LDC Control Plan6 HN-Libre</v>
          </cell>
          <cell r="B74" t="str">
            <v>LDC Control Plan6 HN</v>
          </cell>
          <cell r="C74" t="str">
            <v>Libre</v>
          </cell>
          <cell r="D74">
            <v>19209</v>
          </cell>
          <cell r="E74">
            <v>19209</v>
          </cell>
          <cell r="F74">
            <v>50298</v>
          </cell>
          <cell r="G74">
            <v>69507</v>
          </cell>
          <cell r="H74">
            <v>0</v>
          </cell>
        </row>
        <row r="75">
          <cell r="A75" t="str">
            <v>LDC Control Plan6 HR-Libre</v>
          </cell>
          <cell r="B75" t="str">
            <v>LDC Control Plan6 HR</v>
          </cell>
          <cell r="C75" t="str">
            <v>Libre</v>
          </cell>
          <cell r="D75">
            <v>3523</v>
          </cell>
          <cell r="E75">
            <v>3523</v>
          </cell>
          <cell r="F75">
            <v>14004</v>
          </cell>
          <cell r="G75">
            <v>17527</v>
          </cell>
          <cell r="H75">
            <v>0</v>
          </cell>
        </row>
        <row r="76">
          <cell r="A76" t="str">
            <v>LDC Control Plan7 HN-Libre</v>
          </cell>
          <cell r="B76" t="str">
            <v>LDC Control Plan7 HN</v>
          </cell>
          <cell r="C76" t="str">
            <v>Libre</v>
          </cell>
          <cell r="D76">
            <v>29589</v>
          </cell>
          <cell r="E76">
            <v>29589</v>
          </cell>
          <cell r="F76">
            <v>76190</v>
          </cell>
          <cell r="G76">
            <v>105779</v>
          </cell>
          <cell r="H76">
            <v>0</v>
          </cell>
        </row>
        <row r="77">
          <cell r="A77" t="str">
            <v>LDC Control Plan7 HR-Libre</v>
          </cell>
          <cell r="B77" t="str">
            <v>LDC Control Plan7 HR</v>
          </cell>
          <cell r="C77" t="str">
            <v>Libre</v>
          </cell>
          <cell r="D77">
            <v>4318</v>
          </cell>
          <cell r="E77">
            <v>4318</v>
          </cell>
          <cell r="F77">
            <v>16340</v>
          </cell>
          <cell r="G77">
            <v>20658</v>
          </cell>
          <cell r="H77">
            <v>0</v>
          </cell>
        </row>
        <row r="78">
          <cell r="A78" t="str">
            <v>LDC SuperPopularA HN-Libre</v>
          </cell>
          <cell r="B78" t="str">
            <v>LDC SuperPopularA HN</v>
          </cell>
          <cell r="C78" t="str">
            <v>Libre</v>
          </cell>
          <cell r="D78">
            <v>117466</v>
          </cell>
          <cell r="E78">
            <v>117466</v>
          </cell>
          <cell r="F78">
            <v>292303</v>
          </cell>
          <cell r="G78">
            <v>409769</v>
          </cell>
          <cell r="H78">
            <v>0</v>
          </cell>
        </row>
        <row r="79">
          <cell r="A79" t="str">
            <v>LDC SuperPopularA HR-Libre</v>
          </cell>
          <cell r="B79" t="str">
            <v>LDC SuperPopularA HR</v>
          </cell>
          <cell r="C79" t="str">
            <v>Libre</v>
          </cell>
          <cell r="D79">
            <v>58852</v>
          </cell>
          <cell r="E79">
            <v>58852</v>
          </cell>
          <cell r="F79">
            <v>177833</v>
          </cell>
          <cell r="G79">
            <v>236685</v>
          </cell>
          <cell r="H79">
            <v>0</v>
          </cell>
        </row>
        <row r="80">
          <cell r="A80" t="str">
            <v>LDC SuperPopularB HN-Libre</v>
          </cell>
          <cell r="B80" t="str">
            <v>LDC SuperPopularB HN</v>
          </cell>
          <cell r="C80" t="str">
            <v>Libre</v>
          </cell>
          <cell r="D80">
            <v>75942</v>
          </cell>
          <cell r="E80">
            <v>75942</v>
          </cell>
          <cell r="F80">
            <v>199186</v>
          </cell>
          <cell r="G80">
            <v>275128</v>
          </cell>
          <cell r="H80">
            <v>0</v>
          </cell>
        </row>
        <row r="81">
          <cell r="A81" t="str">
            <v>LDC SuperPopularB HR-Libre</v>
          </cell>
          <cell r="B81" t="str">
            <v>LDC SuperPopularB HR</v>
          </cell>
          <cell r="C81" t="str">
            <v>Libre</v>
          </cell>
          <cell r="D81">
            <v>36323</v>
          </cell>
          <cell r="E81">
            <v>36323</v>
          </cell>
          <cell r="F81">
            <v>117953</v>
          </cell>
          <cell r="G81">
            <v>154276</v>
          </cell>
          <cell r="H81">
            <v>0</v>
          </cell>
        </row>
        <row r="82">
          <cell r="A82" t="str">
            <v>LDC SuperPopularC HN-Libre</v>
          </cell>
          <cell r="B82" t="str">
            <v>LDC SuperPopularC HN</v>
          </cell>
          <cell r="C82" t="str">
            <v>Libre</v>
          </cell>
          <cell r="D82">
            <v>55912</v>
          </cell>
          <cell r="E82">
            <v>55912</v>
          </cell>
          <cell r="F82">
            <v>159927</v>
          </cell>
          <cell r="G82">
            <v>215839</v>
          </cell>
          <cell r="H82">
            <v>0</v>
          </cell>
        </row>
        <row r="83">
          <cell r="A83" t="str">
            <v>LDC SuperPopularC HR-Libre</v>
          </cell>
          <cell r="B83" t="str">
            <v>LDC SuperPopularC HR</v>
          </cell>
          <cell r="C83" t="str">
            <v>Libre</v>
          </cell>
          <cell r="D83">
            <v>26713</v>
          </cell>
          <cell r="E83">
            <v>26713</v>
          </cell>
          <cell r="F83">
            <v>98879</v>
          </cell>
          <cell r="G83">
            <v>125592</v>
          </cell>
          <cell r="H83">
            <v>0</v>
          </cell>
        </row>
        <row r="84">
          <cell r="A84" t="str">
            <v>LDC SuperPopularD HN-Libre</v>
          </cell>
          <cell r="B84" t="str">
            <v>LDC SuperPopularD HN</v>
          </cell>
          <cell r="C84" t="str">
            <v>Libre</v>
          </cell>
          <cell r="D84">
            <v>165836</v>
          </cell>
          <cell r="E84">
            <v>165836</v>
          </cell>
          <cell r="F84">
            <v>479784</v>
          </cell>
          <cell r="G84">
            <v>645620</v>
          </cell>
          <cell r="H84">
            <v>0</v>
          </cell>
        </row>
        <row r="85">
          <cell r="A85" t="str">
            <v>LDC SuperPopularD HR-Libre</v>
          </cell>
          <cell r="B85" t="str">
            <v>LDC SuperPopularD HR</v>
          </cell>
          <cell r="C85" t="str">
            <v>Libre</v>
          </cell>
          <cell r="D85">
            <v>57208</v>
          </cell>
          <cell r="E85">
            <v>57208</v>
          </cell>
          <cell r="F85">
            <v>224106</v>
          </cell>
          <cell r="G85">
            <v>281314</v>
          </cell>
          <cell r="H85">
            <v>0</v>
          </cell>
        </row>
        <row r="86">
          <cell r="A86" t="str">
            <v>Linea 100 HN-Libre</v>
          </cell>
          <cell r="B86" t="str">
            <v>Linea 100 HN</v>
          </cell>
          <cell r="C86" t="str">
            <v>Libre</v>
          </cell>
          <cell r="D86">
            <v>161655</v>
          </cell>
          <cell r="E86">
            <v>161655</v>
          </cell>
          <cell r="F86">
            <v>465762</v>
          </cell>
          <cell r="G86">
            <v>627417</v>
          </cell>
          <cell r="H86">
            <v>0</v>
          </cell>
        </row>
        <row r="87">
          <cell r="A87" t="str">
            <v>Linea 100 HR-Libre</v>
          </cell>
          <cell r="B87" t="str">
            <v>Linea 100 HR</v>
          </cell>
          <cell r="C87" t="str">
            <v>Libre</v>
          </cell>
          <cell r="D87">
            <v>156952</v>
          </cell>
          <cell r="E87">
            <v>156952</v>
          </cell>
          <cell r="F87">
            <v>695446</v>
          </cell>
          <cell r="G87">
            <v>852398</v>
          </cell>
          <cell r="H87">
            <v>0</v>
          </cell>
        </row>
        <row r="88">
          <cell r="A88" t="str">
            <v>Linea 70 HN-Libre</v>
          </cell>
          <cell r="B88" t="str">
            <v>Linea 70 HN</v>
          </cell>
          <cell r="C88" t="str">
            <v>Libre</v>
          </cell>
          <cell r="D88">
            <v>389197</v>
          </cell>
          <cell r="E88">
            <v>389197</v>
          </cell>
          <cell r="F88">
            <v>1031710</v>
          </cell>
          <cell r="G88">
            <v>1420907</v>
          </cell>
          <cell r="H88">
            <v>0</v>
          </cell>
        </row>
        <row r="89">
          <cell r="A89" t="str">
            <v>Linea 70 HR-Libre</v>
          </cell>
          <cell r="B89" t="str">
            <v>Linea 70 HR</v>
          </cell>
          <cell r="C89" t="str">
            <v>Libre</v>
          </cell>
          <cell r="D89">
            <v>473435</v>
          </cell>
          <cell r="E89">
            <v>473435</v>
          </cell>
          <cell r="F89">
            <v>1768124</v>
          </cell>
          <cell r="G89">
            <v>2241559</v>
          </cell>
          <cell r="H89">
            <v>0</v>
          </cell>
        </row>
        <row r="90">
          <cell r="A90" t="str">
            <v>Línea Plus HN-Exceso</v>
          </cell>
          <cell r="B90" t="str">
            <v>Línea Plus HN</v>
          </cell>
          <cell r="C90" t="str">
            <v>Exceso</v>
          </cell>
          <cell r="D90">
            <v>1</v>
          </cell>
          <cell r="E90">
            <v>0</v>
          </cell>
          <cell r="F90">
            <v>1</v>
          </cell>
          <cell r="G90">
            <v>1</v>
          </cell>
          <cell r="H90">
            <v>7.8E-2</v>
          </cell>
        </row>
        <row r="91">
          <cell r="A91" t="str">
            <v>LPremium HN-Exceso</v>
          </cell>
          <cell r="B91" t="str">
            <v>LPremium HN</v>
          </cell>
          <cell r="C91" t="str">
            <v>Exceso</v>
          </cell>
          <cell r="D91">
            <v>40</v>
          </cell>
          <cell r="E91">
            <v>0</v>
          </cell>
          <cell r="F91">
            <v>59</v>
          </cell>
          <cell r="G91">
            <v>59</v>
          </cell>
          <cell r="H91">
            <v>4.6020000000000003</v>
          </cell>
        </row>
        <row r="92">
          <cell r="A92" t="str">
            <v>LPremium HR-Plana</v>
          </cell>
          <cell r="B92" t="str">
            <v>LPremium HR</v>
          </cell>
          <cell r="C92" t="str">
            <v>Plana</v>
          </cell>
          <cell r="D92">
            <v>29</v>
          </cell>
          <cell r="E92">
            <v>0</v>
          </cell>
          <cell r="F92">
            <v>69</v>
          </cell>
          <cell r="G92">
            <v>69</v>
          </cell>
          <cell r="H92">
            <v>2.484</v>
          </cell>
        </row>
        <row r="93">
          <cell r="A93" t="str">
            <v>Lsocial HN-Libre</v>
          </cell>
          <cell r="B93" t="str">
            <v>Lsocial HN</v>
          </cell>
          <cell r="C93" t="str">
            <v>Libre</v>
          </cell>
          <cell r="D93">
            <v>33165</v>
          </cell>
          <cell r="E93">
            <v>691350</v>
          </cell>
          <cell r="F93">
            <v>2913362</v>
          </cell>
          <cell r="G93">
            <v>3604712</v>
          </cell>
          <cell r="H93">
            <v>0</v>
          </cell>
        </row>
        <row r="94">
          <cell r="A94" t="str">
            <v>Lsocial HR-Libre</v>
          </cell>
          <cell r="B94" t="str">
            <v>Lsocial HR</v>
          </cell>
          <cell r="C94" t="str">
            <v>Libre</v>
          </cell>
          <cell r="D94">
            <v>19235</v>
          </cell>
          <cell r="E94">
            <v>386790</v>
          </cell>
          <cell r="F94">
            <v>1924622</v>
          </cell>
          <cell r="G94">
            <v>2311412</v>
          </cell>
          <cell r="H94">
            <v>0</v>
          </cell>
        </row>
        <row r="95">
          <cell r="A95" t="str">
            <v>Plan Tarifario1 HN-Exceso</v>
          </cell>
          <cell r="B95" t="str">
            <v>Plan Tarifario1 HN</v>
          </cell>
          <cell r="C95" t="str">
            <v>Exceso</v>
          </cell>
          <cell r="D95">
            <v>70</v>
          </cell>
          <cell r="E95">
            <v>0</v>
          </cell>
          <cell r="F95">
            <v>191</v>
          </cell>
          <cell r="G95">
            <v>191</v>
          </cell>
          <cell r="H95">
            <v>22.728999999999999</v>
          </cell>
        </row>
        <row r="96">
          <cell r="A96" t="str">
            <v>Plan Tarifario1 HR-Exceso</v>
          </cell>
          <cell r="B96" t="str">
            <v>Plan Tarifario1 HR</v>
          </cell>
          <cell r="C96" t="str">
            <v>Exceso</v>
          </cell>
          <cell r="D96">
            <v>40</v>
          </cell>
          <cell r="E96">
            <v>0</v>
          </cell>
          <cell r="F96">
            <v>170</v>
          </cell>
          <cell r="G96">
            <v>170</v>
          </cell>
          <cell r="H96">
            <v>10.029999999999999</v>
          </cell>
        </row>
        <row r="97">
          <cell r="A97" t="str">
            <v>Plan Tarifario5 HN-Exceso</v>
          </cell>
          <cell r="B97" t="str">
            <v>Plan Tarifario5 HN</v>
          </cell>
          <cell r="C97" t="str">
            <v>Exceso</v>
          </cell>
          <cell r="D97">
            <v>13</v>
          </cell>
          <cell r="E97">
            <v>0</v>
          </cell>
          <cell r="F97">
            <v>47</v>
          </cell>
          <cell r="G97">
            <v>47</v>
          </cell>
          <cell r="H97">
            <v>3.6659999999999999</v>
          </cell>
        </row>
        <row r="98">
          <cell r="A98" t="str">
            <v>Plan Tarifario5 HR-Exceso</v>
          </cell>
          <cell r="B98" t="str">
            <v>Plan Tarifario5 HR</v>
          </cell>
          <cell r="C98" t="str">
            <v>Exceso</v>
          </cell>
          <cell r="D98">
            <v>4</v>
          </cell>
          <cell r="E98">
            <v>0</v>
          </cell>
          <cell r="F98">
            <v>7</v>
          </cell>
          <cell r="G98">
            <v>7</v>
          </cell>
          <cell r="H98">
            <v>0.252</v>
          </cell>
        </row>
        <row r="99">
          <cell r="A99" t="str">
            <v>Plan Tarifario6 HN-Exceso</v>
          </cell>
          <cell r="B99" t="str">
            <v>Plan Tarifario6 HN</v>
          </cell>
          <cell r="C99" t="str">
            <v>Exceso</v>
          </cell>
          <cell r="D99">
            <v>30</v>
          </cell>
          <cell r="E99">
            <v>0</v>
          </cell>
          <cell r="F99">
            <v>89</v>
          </cell>
          <cell r="G99">
            <v>89</v>
          </cell>
          <cell r="H99">
            <v>6.9420000000000002</v>
          </cell>
        </row>
        <row r="100">
          <cell r="A100" t="str">
            <v>Plan Tarifario6 HR-Exceso</v>
          </cell>
          <cell r="B100" t="str">
            <v>Plan Tarifario6 HR</v>
          </cell>
          <cell r="C100" t="str">
            <v>Exceso</v>
          </cell>
          <cell r="D100">
            <v>14</v>
          </cell>
          <cell r="E100">
            <v>0</v>
          </cell>
          <cell r="F100">
            <v>16</v>
          </cell>
          <cell r="G100">
            <v>16</v>
          </cell>
          <cell r="H100">
            <v>0.57599999999999996</v>
          </cell>
        </row>
        <row r="101">
          <cell r="A101" t="str">
            <v>PlanSegundo HN-Exceso</v>
          </cell>
          <cell r="B101" t="str">
            <v>PlanSegundo HN</v>
          </cell>
          <cell r="C101" t="str">
            <v>Exceso</v>
          </cell>
          <cell r="D101">
            <v>13</v>
          </cell>
          <cell r="E101">
            <v>390</v>
          </cell>
          <cell r="F101">
            <v>1502</v>
          </cell>
          <cell r="G101">
            <v>1892</v>
          </cell>
          <cell r="H101">
            <v>3.7272400000000001</v>
          </cell>
        </row>
        <row r="102">
          <cell r="A102" t="str">
            <v>PlanSegundo HR-Exceso</v>
          </cell>
          <cell r="B102" t="str">
            <v>PlanSegundo HR</v>
          </cell>
          <cell r="C102" t="str">
            <v>Exceso</v>
          </cell>
          <cell r="D102">
            <v>11</v>
          </cell>
          <cell r="E102">
            <v>330</v>
          </cell>
          <cell r="F102">
            <v>2507</v>
          </cell>
          <cell r="G102">
            <v>2837</v>
          </cell>
          <cell r="H102">
            <v>2.82843</v>
          </cell>
        </row>
        <row r="103">
          <cell r="A103" t="str">
            <v>Popular HN-Libre</v>
          </cell>
          <cell r="B103" t="str">
            <v>Popular HN</v>
          </cell>
          <cell r="C103" t="str">
            <v>Libre</v>
          </cell>
          <cell r="D103">
            <v>346127</v>
          </cell>
          <cell r="E103">
            <v>346127</v>
          </cell>
          <cell r="F103">
            <v>802247</v>
          </cell>
          <cell r="G103">
            <v>1148374</v>
          </cell>
          <cell r="H103">
            <v>0</v>
          </cell>
        </row>
        <row r="104">
          <cell r="A104" t="str">
            <v>Popular HR-Libre</v>
          </cell>
          <cell r="B104" t="str">
            <v>Popular HR</v>
          </cell>
          <cell r="C104" t="str">
            <v>Libre</v>
          </cell>
          <cell r="D104">
            <v>880724</v>
          </cell>
          <cell r="E104">
            <v>880724</v>
          </cell>
          <cell r="F104">
            <v>3259256</v>
          </cell>
          <cell r="G104">
            <v>4139980</v>
          </cell>
          <cell r="H104">
            <v>0</v>
          </cell>
        </row>
        <row r="105">
          <cell r="A105" t="str">
            <v>Reg HN-Libre</v>
          </cell>
          <cell r="B105" t="str">
            <v>Reg HN</v>
          </cell>
          <cell r="C105" t="str">
            <v>Libre</v>
          </cell>
          <cell r="D105">
            <v>156</v>
          </cell>
          <cell r="E105">
            <v>156</v>
          </cell>
          <cell r="F105">
            <v>340</v>
          </cell>
          <cell r="G105">
            <v>496</v>
          </cell>
          <cell r="H105">
            <v>0</v>
          </cell>
        </row>
        <row r="106">
          <cell r="A106" t="str">
            <v>Reg HN-Exceso</v>
          </cell>
          <cell r="B106" t="str">
            <v>Reg HN</v>
          </cell>
          <cell r="C106" t="str">
            <v>Exceso</v>
          </cell>
          <cell r="D106">
            <v>198</v>
          </cell>
          <cell r="E106">
            <v>0</v>
          </cell>
          <cell r="F106">
            <v>537</v>
          </cell>
          <cell r="G106">
            <v>537</v>
          </cell>
          <cell r="H106">
            <v>41.886000000000003</v>
          </cell>
        </row>
        <row r="107">
          <cell r="A107" t="str">
            <v>Reg HR-Libre</v>
          </cell>
          <cell r="B107" t="str">
            <v>Reg HR</v>
          </cell>
          <cell r="C107" t="str">
            <v>Libre</v>
          </cell>
          <cell r="D107">
            <v>63</v>
          </cell>
          <cell r="E107">
            <v>63</v>
          </cell>
          <cell r="F107">
            <v>197</v>
          </cell>
          <cell r="G107">
            <v>260</v>
          </cell>
          <cell r="H107">
            <v>0</v>
          </cell>
        </row>
        <row r="108">
          <cell r="A108" t="str">
            <v>Reg HR-Exceso</v>
          </cell>
          <cell r="B108" t="str">
            <v>Reg HR</v>
          </cell>
          <cell r="C108" t="str">
            <v>Exceso</v>
          </cell>
          <cell r="D108">
            <v>159</v>
          </cell>
          <cell r="E108">
            <v>0</v>
          </cell>
          <cell r="F108">
            <v>346</v>
          </cell>
          <cell r="G108">
            <v>346</v>
          </cell>
          <cell r="H108">
            <v>16.262</v>
          </cell>
        </row>
      </sheetData>
      <sheetData sheetId="2" refreshError="1">
        <row r="1">
          <cell r="A1" t="str">
            <v>LLAVE</v>
          </cell>
          <cell r="B1" t="str">
            <v>tipotraf</v>
          </cell>
          <cell r="C1" t="str">
            <v>tipol</v>
          </cell>
          <cell r="D1" t="str">
            <v>SumaDeCanLLamadas</v>
          </cell>
          <cell r="E1" t="str">
            <v>SumaDeMinConex</v>
          </cell>
          <cell r="F1" t="str">
            <v>SumaDeMinConv</v>
          </cell>
          <cell r="G1" t="str">
            <v>SumaDeMinCons</v>
          </cell>
          <cell r="H1" t="str">
            <v>SumaDeMontoFact</v>
          </cell>
        </row>
        <row r="2">
          <cell r="A2" t="str">
            <v>Bolsa-Libre</v>
          </cell>
          <cell r="B2" t="str">
            <v>Bolsa</v>
          </cell>
          <cell r="C2" t="str">
            <v>Libre</v>
          </cell>
          <cell r="D2">
            <v>2</v>
          </cell>
          <cell r="E2">
            <v>2</v>
          </cell>
          <cell r="F2">
            <v>31</v>
          </cell>
          <cell r="G2">
            <v>33</v>
          </cell>
          <cell r="H2">
            <v>0</v>
          </cell>
        </row>
        <row r="3">
          <cell r="A3" t="str">
            <v>Exceso Fonofacil HN-Libre</v>
          </cell>
          <cell r="B3" t="str">
            <v>Exceso Fonofacil HN</v>
          </cell>
          <cell r="C3" t="str">
            <v>Libre</v>
          </cell>
          <cell r="D3">
            <v>362306</v>
          </cell>
          <cell r="E3">
            <v>362306</v>
          </cell>
          <cell r="F3">
            <v>881897</v>
          </cell>
          <cell r="G3">
            <v>1244203</v>
          </cell>
          <cell r="H3">
            <v>0</v>
          </cell>
        </row>
        <row r="4">
          <cell r="A4" t="str">
            <v>Exceso Fonofacil HR-Libre</v>
          </cell>
          <cell r="B4" t="str">
            <v>Exceso Fonofacil HR</v>
          </cell>
          <cell r="C4" t="str">
            <v>Libre</v>
          </cell>
          <cell r="D4">
            <v>248100</v>
          </cell>
          <cell r="E4">
            <v>248100</v>
          </cell>
          <cell r="F4">
            <v>718545</v>
          </cell>
          <cell r="G4">
            <v>966645</v>
          </cell>
          <cell r="H4">
            <v>0</v>
          </cell>
        </row>
        <row r="5">
          <cell r="A5" t="str">
            <v>Exceso LCEconomica HN-Libre</v>
          </cell>
          <cell r="B5" t="str">
            <v>Exceso LCEconomica HN</v>
          </cell>
          <cell r="C5" t="str">
            <v>Libre</v>
          </cell>
          <cell r="D5">
            <v>0</v>
          </cell>
          <cell r="E5">
            <v>0</v>
          </cell>
          <cell r="F5">
            <v>46496</v>
          </cell>
          <cell r="G5">
            <v>46496</v>
          </cell>
          <cell r="H5">
            <v>0</v>
          </cell>
        </row>
        <row r="6">
          <cell r="A6" t="str">
            <v>Exceso LCEconomica HR-Libre</v>
          </cell>
          <cell r="B6" t="str">
            <v>Exceso LCEconomica HR</v>
          </cell>
          <cell r="C6" t="str">
            <v>Libre</v>
          </cell>
          <cell r="D6">
            <v>0</v>
          </cell>
          <cell r="E6">
            <v>0</v>
          </cell>
          <cell r="F6">
            <v>47653</v>
          </cell>
          <cell r="G6">
            <v>47653</v>
          </cell>
          <cell r="H6">
            <v>0</v>
          </cell>
        </row>
        <row r="7">
          <cell r="A7" t="str">
            <v>Exceso LControlPlus1 HN-Libre</v>
          </cell>
          <cell r="B7" t="str">
            <v>Exceso LControlPlus1 HN</v>
          </cell>
          <cell r="C7" t="str">
            <v>Libre</v>
          </cell>
          <cell r="D7">
            <v>0</v>
          </cell>
          <cell r="E7">
            <v>0</v>
          </cell>
          <cell r="F7">
            <v>23</v>
          </cell>
          <cell r="G7">
            <v>23</v>
          </cell>
          <cell r="H7">
            <v>0</v>
          </cell>
        </row>
        <row r="8">
          <cell r="A8" t="str">
            <v>Exceso LControlPlus1 HR-Libre</v>
          </cell>
          <cell r="B8" t="str">
            <v>Exceso LControlPlus1 HR</v>
          </cell>
          <cell r="C8" t="str">
            <v>Libre</v>
          </cell>
          <cell r="D8">
            <v>0</v>
          </cell>
          <cell r="E8">
            <v>0</v>
          </cell>
          <cell r="F8">
            <v>116</v>
          </cell>
          <cell r="G8">
            <v>116</v>
          </cell>
          <cell r="H8">
            <v>0</v>
          </cell>
        </row>
        <row r="9">
          <cell r="A9" t="str">
            <v>Exceso LCSuperEconomica HN-Libre</v>
          </cell>
          <cell r="B9" t="str">
            <v>Exceso LCSuperEconomica HN</v>
          </cell>
          <cell r="C9" t="str">
            <v>Libre</v>
          </cell>
          <cell r="D9">
            <v>0</v>
          </cell>
          <cell r="E9">
            <v>0</v>
          </cell>
          <cell r="F9">
            <v>125992</v>
          </cell>
          <cell r="G9">
            <v>125992</v>
          </cell>
          <cell r="H9">
            <v>0</v>
          </cell>
        </row>
        <row r="10">
          <cell r="A10" t="str">
            <v>Exceso LCSuperEconomica HR-Libre</v>
          </cell>
          <cell r="B10" t="str">
            <v>Exceso LCSuperEconomica HR</v>
          </cell>
          <cell r="C10" t="str">
            <v>Libre</v>
          </cell>
          <cell r="D10">
            <v>0</v>
          </cell>
          <cell r="E10">
            <v>0</v>
          </cell>
          <cell r="F10">
            <v>132278</v>
          </cell>
          <cell r="G10">
            <v>132278</v>
          </cell>
          <cell r="H10">
            <v>0</v>
          </cell>
        </row>
        <row r="11">
          <cell r="A11" t="str">
            <v>Exceso LDC AhorroFamiliar HN-Libre</v>
          </cell>
          <cell r="B11" t="str">
            <v>Exceso LDC AhorroFamiliar HN</v>
          </cell>
          <cell r="C11" t="str">
            <v>Libre</v>
          </cell>
          <cell r="D11">
            <v>0</v>
          </cell>
          <cell r="E11">
            <v>0</v>
          </cell>
          <cell r="F11">
            <v>105</v>
          </cell>
          <cell r="G11">
            <v>105</v>
          </cell>
          <cell r="H11">
            <v>0</v>
          </cell>
        </row>
        <row r="12">
          <cell r="A12" t="str">
            <v>Exceso LDC AhorroFamiliar HR-Libre</v>
          </cell>
          <cell r="B12" t="str">
            <v>Exceso LDC AhorroFamiliar HR</v>
          </cell>
          <cell r="C12" t="str">
            <v>Libre</v>
          </cell>
          <cell r="D12">
            <v>0</v>
          </cell>
          <cell r="E12">
            <v>0</v>
          </cell>
          <cell r="F12">
            <v>124</v>
          </cell>
          <cell r="G12">
            <v>124</v>
          </cell>
          <cell r="H12">
            <v>0</v>
          </cell>
        </row>
        <row r="13">
          <cell r="A13" t="str">
            <v>Exceso LDC AhorroInicial HN-Libre</v>
          </cell>
          <cell r="B13" t="str">
            <v>Exceso LDC AhorroInicial HN</v>
          </cell>
          <cell r="C13" t="str">
            <v>Libre</v>
          </cell>
          <cell r="D13">
            <v>0</v>
          </cell>
          <cell r="E13">
            <v>0</v>
          </cell>
          <cell r="F13">
            <v>2563</v>
          </cell>
          <cell r="G13">
            <v>2563</v>
          </cell>
          <cell r="H13">
            <v>0</v>
          </cell>
        </row>
        <row r="14">
          <cell r="A14" t="str">
            <v>Exceso LDC AhorroInicial HR-Libre</v>
          </cell>
          <cell r="B14" t="str">
            <v>Exceso LDC AhorroInicial HR</v>
          </cell>
          <cell r="C14" t="str">
            <v>Libre</v>
          </cell>
          <cell r="D14">
            <v>0</v>
          </cell>
          <cell r="E14">
            <v>0</v>
          </cell>
          <cell r="F14">
            <v>2390</v>
          </cell>
          <cell r="G14">
            <v>2390</v>
          </cell>
          <cell r="H14">
            <v>0</v>
          </cell>
        </row>
        <row r="15">
          <cell r="A15" t="str">
            <v>Exceso LDC AhorroMaxima HN-Libre</v>
          </cell>
          <cell r="B15" t="str">
            <v>Exceso LDC AhorroMaxima HN</v>
          </cell>
          <cell r="C15" t="str">
            <v>Libre</v>
          </cell>
          <cell r="D15">
            <v>0</v>
          </cell>
          <cell r="E15">
            <v>0</v>
          </cell>
          <cell r="F15">
            <v>428</v>
          </cell>
          <cell r="G15">
            <v>428</v>
          </cell>
          <cell r="H15">
            <v>0</v>
          </cell>
        </row>
        <row r="16">
          <cell r="A16" t="str">
            <v>Exceso LDC AhorroMaxima HR-Libre</v>
          </cell>
          <cell r="B16" t="str">
            <v>Exceso LDC AhorroMaxima HR</v>
          </cell>
          <cell r="C16" t="str">
            <v>Libre</v>
          </cell>
          <cell r="D16">
            <v>0</v>
          </cell>
          <cell r="E16">
            <v>0</v>
          </cell>
          <cell r="F16">
            <v>540</v>
          </cell>
          <cell r="G16">
            <v>540</v>
          </cell>
          <cell r="H16">
            <v>0</v>
          </cell>
        </row>
        <row r="17">
          <cell r="A17" t="str">
            <v>Exceso LDC AhorroPersonalHN-Libre</v>
          </cell>
          <cell r="B17" t="str">
            <v>Exceso LDC AhorroPersonalHN</v>
          </cell>
          <cell r="C17" t="str">
            <v>Libre</v>
          </cell>
          <cell r="D17">
            <v>0</v>
          </cell>
          <cell r="E17">
            <v>0</v>
          </cell>
          <cell r="F17">
            <v>962</v>
          </cell>
          <cell r="G17">
            <v>962</v>
          </cell>
          <cell r="H17">
            <v>0</v>
          </cell>
        </row>
        <row r="18">
          <cell r="A18" t="str">
            <v>Exceso LDC AhorroPersonalHR-Libre</v>
          </cell>
          <cell r="B18" t="str">
            <v>Exceso LDC AhorroPersonalHR</v>
          </cell>
          <cell r="C18" t="str">
            <v>Libre</v>
          </cell>
          <cell r="D18">
            <v>0</v>
          </cell>
          <cell r="E18">
            <v>0</v>
          </cell>
          <cell r="F18">
            <v>1042</v>
          </cell>
          <cell r="G18">
            <v>1042</v>
          </cell>
          <cell r="H18">
            <v>0</v>
          </cell>
        </row>
        <row r="19">
          <cell r="A19" t="str">
            <v>Exceso LDC Control Plan1 HN-Libre</v>
          </cell>
          <cell r="B19" t="str">
            <v>Exceso LDC Control Plan1 HN</v>
          </cell>
          <cell r="C19" t="str">
            <v>Libre</v>
          </cell>
          <cell r="D19">
            <v>0</v>
          </cell>
          <cell r="E19">
            <v>0</v>
          </cell>
          <cell r="F19">
            <v>14354</v>
          </cell>
          <cell r="G19">
            <v>14354</v>
          </cell>
          <cell r="H19">
            <v>0</v>
          </cell>
        </row>
        <row r="20">
          <cell r="A20" t="str">
            <v>Exceso LDC Control Plan1 HR-Libre</v>
          </cell>
          <cell r="B20" t="str">
            <v>Exceso LDC Control Plan1 HR</v>
          </cell>
          <cell r="C20" t="str">
            <v>Libre</v>
          </cell>
          <cell r="D20">
            <v>0</v>
          </cell>
          <cell r="E20">
            <v>0</v>
          </cell>
          <cell r="F20">
            <v>13312</v>
          </cell>
          <cell r="G20">
            <v>13312</v>
          </cell>
          <cell r="H20">
            <v>0</v>
          </cell>
        </row>
        <row r="21">
          <cell r="A21" t="str">
            <v>Exceso LDC Control Plan2 HN-Libre</v>
          </cell>
          <cell r="B21" t="str">
            <v>Exceso LDC Control Plan2 HN</v>
          </cell>
          <cell r="C21" t="str">
            <v>Libre</v>
          </cell>
          <cell r="D21">
            <v>0</v>
          </cell>
          <cell r="E21">
            <v>0</v>
          </cell>
          <cell r="F21">
            <v>7548</v>
          </cell>
          <cell r="G21">
            <v>7548</v>
          </cell>
          <cell r="H21">
            <v>0</v>
          </cell>
        </row>
        <row r="22">
          <cell r="A22" t="str">
            <v>Exceso LDC Control Plan2 HR-Libre</v>
          </cell>
          <cell r="B22" t="str">
            <v>Exceso LDC Control Plan2 HR</v>
          </cell>
          <cell r="C22" t="str">
            <v>Libre</v>
          </cell>
          <cell r="D22">
            <v>0</v>
          </cell>
          <cell r="E22">
            <v>0</v>
          </cell>
          <cell r="F22">
            <v>7086</v>
          </cell>
          <cell r="G22">
            <v>7086</v>
          </cell>
          <cell r="H22">
            <v>0</v>
          </cell>
        </row>
        <row r="23">
          <cell r="A23" t="str">
            <v>Exceso LDC Control Plan3 HN-Libre</v>
          </cell>
          <cell r="B23" t="str">
            <v>Exceso LDC Control Plan3 HN</v>
          </cell>
          <cell r="C23" t="str">
            <v>Libre</v>
          </cell>
          <cell r="D23">
            <v>0</v>
          </cell>
          <cell r="E23">
            <v>0</v>
          </cell>
          <cell r="F23">
            <v>970</v>
          </cell>
          <cell r="G23">
            <v>970</v>
          </cell>
          <cell r="H23">
            <v>0</v>
          </cell>
        </row>
        <row r="24">
          <cell r="A24" t="str">
            <v>Exceso LDC Control Plan3 HR-Libre</v>
          </cell>
          <cell r="B24" t="str">
            <v>Exceso LDC Control Plan3 HR</v>
          </cell>
          <cell r="C24" t="str">
            <v>Libre</v>
          </cell>
          <cell r="D24">
            <v>0</v>
          </cell>
          <cell r="E24">
            <v>0</v>
          </cell>
          <cell r="F24">
            <v>1601</v>
          </cell>
          <cell r="G24">
            <v>1601</v>
          </cell>
          <cell r="H24">
            <v>0</v>
          </cell>
        </row>
        <row r="25">
          <cell r="A25" t="str">
            <v>Exceso LDC Control Plan4 HN-Libre</v>
          </cell>
          <cell r="B25" t="str">
            <v>Exceso LDC Control Plan4 HN</v>
          </cell>
          <cell r="C25" t="str">
            <v>Libre</v>
          </cell>
          <cell r="D25">
            <v>0</v>
          </cell>
          <cell r="E25">
            <v>0</v>
          </cell>
          <cell r="F25">
            <v>1314</v>
          </cell>
          <cell r="G25">
            <v>1314</v>
          </cell>
          <cell r="H25">
            <v>0</v>
          </cell>
        </row>
        <row r="26">
          <cell r="A26" t="str">
            <v>Exceso LDC Control Plan4 HR-Libre</v>
          </cell>
          <cell r="B26" t="str">
            <v>Exceso LDC Control Plan4 HR</v>
          </cell>
          <cell r="C26" t="str">
            <v>Libre</v>
          </cell>
          <cell r="D26">
            <v>0</v>
          </cell>
          <cell r="E26">
            <v>0</v>
          </cell>
          <cell r="F26">
            <v>1545</v>
          </cell>
          <cell r="G26">
            <v>1545</v>
          </cell>
          <cell r="H26">
            <v>0</v>
          </cell>
        </row>
        <row r="27">
          <cell r="A27" t="str">
            <v>Exceso LDC Control Plan5 HN-Libre</v>
          </cell>
          <cell r="B27" t="str">
            <v>Exceso LDC Control Plan5 HN</v>
          </cell>
          <cell r="C27" t="str">
            <v>Libre</v>
          </cell>
          <cell r="D27">
            <v>0</v>
          </cell>
          <cell r="E27">
            <v>0</v>
          </cell>
          <cell r="F27">
            <v>37</v>
          </cell>
          <cell r="G27">
            <v>37</v>
          </cell>
          <cell r="H27">
            <v>0</v>
          </cell>
        </row>
        <row r="28">
          <cell r="A28" t="str">
            <v>Exceso LDC Control Plan5 HR-Libre</v>
          </cell>
          <cell r="B28" t="str">
            <v>Exceso LDC Control Plan5 HR</v>
          </cell>
          <cell r="C28" t="str">
            <v>Libre</v>
          </cell>
          <cell r="D28">
            <v>0</v>
          </cell>
          <cell r="E28">
            <v>0</v>
          </cell>
          <cell r="F28">
            <v>17</v>
          </cell>
          <cell r="G28">
            <v>17</v>
          </cell>
          <cell r="H28">
            <v>0</v>
          </cell>
        </row>
        <row r="29">
          <cell r="A29" t="str">
            <v>Exceso LDC Control Plan6 HN-Libre</v>
          </cell>
          <cell r="B29" t="str">
            <v>Exceso LDC Control Plan6 HN</v>
          </cell>
          <cell r="C29" t="str">
            <v>Libre</v>
          </cell>
          <cell r="D29">
            <v>0</v>
          </cell>
          <cell r="E29">
            <v>0</v>
          </cell>
          <cell r="F29">
            <v>73</v>
          </cell>
          <cell r="G29">
            <v>73</v>
          </cell>
          <cell r="H29">
            <v>0</v>
          </cell>
        </row>
        <row r="30">
          <cell r="A30" t="str">
            <v>Exceso LDC Control Plan6 HR-Libre</v>
          </cell>
          <cell r="B30" t="str">
            <v>Exceso LDC Control Plan6 HR</v>
          </cell>
          <cell r="C30" t="str">
            <v>Libre</v>
          </cell>
          <cell r="D30">
            <v>0</v>
          </cell>
          <cell r="E30">
            <v>0</v>
          </cell>
          <cell r="F30">
            <v>3</v>
          </cell>
          <cell r="G30">
            <v>3</v>
          </cell>
          <cell r="H30">
            <v>0</v>
          </cell>
        </row>
        <row r="31">
          <cell r="A31" t="str">
            <v>Exceso LDC Control Plan7 HN-Libre</v>
          </cell>
          <cell r="B31" t="str">
            <v>Exceso LDC Control Plan7 HN</v>
          </cell>
          <cell r="C31" t="str">
            <v>Libre</v>
          </cell>
          <cell r="D31">
            <v>0</v>
          </cell>
          <cell r="E31">
            <v>0</v>
          </cell>
          <cell r="F31">
            <v>21</v>
          </cell>
          <cell r="G31">
            <v>21</v>
          </cell>
          <cell r="H31">
            <v>0</v>
          </cell>
        </row>
        <row r="32">
          <cell r="A32" t="str">
            <v>Exceso LDC Control Plan7 HR-Libre</v>
          </cell>
          <cell r="B32" t="str">
            <v>Exceso LDC Control Plan7 HR</v>
          </cell>
          <cell r="C32" t="str">
            <v>Libre</v>
          </cell>
          <cell r="D32">
            <v>0</v>
          </cell>
          <cell r="E32">
            <v>0</v>
          </cell>
          <cell r="F32">
            <v>4</v>
          </cell>
          <cell r="G32">
            <v>4</v>
          </cell>
          <cell r="H32">
            <v>0</v>
          </cell>
        </row>
        <row r="33">
          <cell r="A33" t="str">
            <v>Exceso LDC SuperPopularA HN-Libre</v>
          </cell>
          <cell r="B33" t="str">
            <v>Exceso LDC SuperPopularA HN</v>
          </cell>
          <cell r="C33" t="str">
            <v>Libre</v>
          </cell>
          <cell r="D33">
            <v>0</v>
          </cell>
          <cell r="E33">
            <v>0</v>
          </cell>
          <cell r="F33">
            <v>2437</v>
          </cell>
          <cell r="G33">
            <v>2437</v>
          </cell>
          <cell r="H33">
            <v>0</v>
          </cell>
        </row>
        <row r="34">
          <cell r="A34" t="str">
            <v>Exceso LDC SuperPopularA HR-Libre</v>
          </cell>
          <cell r="B34" t="str">
            <v>Exceso LDC SuperPopularA HR</v>
          </cell>
          <cell r="C34" t="str">
            <v>Libre</v>
          </cell>
          <cell r="D34">
            <v>0</v>
          </cell>
          <cell r="E34">
            <v>0</v>
          </cell>
          <cell r="F34">
            <v>2380</v>
          </cell>
          <cell r="G34">
            <v>2380</v>
          </cell>
          <cell r="H34">
            <v>0</v>
          </cell>
        </row>
        <row r="35">
          <cell r="A35" t="str">
            <v>Exceso LDC SuperPopularB HN-Libre</v>
          </cell>
          <cell r="B35" t="str">
            <v>Exceso LDC SuperPopularB HN</v>
          </cell>
          <cell r="C35" t="str">
            <v>Libre</v>
          </cell>
          <cell r="D35">
            <v>0</v>
          </cell>
          <cell r="E35">
            <v>0</v>
          </cell>
          <cell r="F35">
            <v>688</v>
          </cell>
          <cell r="G35">
            <v>688</v>
          </cell>
          <cell r="H35">
            <v>0</v>
          </cell>
        </row>
        <row r="36">
          <cell r="A36" t="str">
            <v>Exceso LDC SuperPopularB HR-Libre</v>
          </cell>
          <cell r="B36" t="str">
            <v>Exceso LDC SuperPopularB HR</v>
          </cell>
          <cell r="C36" t="str">
            <v>Libre</v>
          </cell>
          <cell r="D36">
            <v>0</v>
          </cell>
          <cell r="E36">
            <v>0</v>
          </cell>
          <cell r="F36">
            <v>973</v>
          </cell>
          <cell r="G36">
            <v>973</v>
          </cell>
          <cell r="H36">
            <v>0</v>
          </cell>
        </row>
        <row r="37">
          <cell r="A37" t="str">
            <v>Exceso LDC SuperPopularC HN-Libre</v>
          </cell>
          <cell r="B37" t="str">
            <v>Exceso LDC SuperPopularC HN</v>
          </cell>
          <cell r="C37" t="str">
            <v>Libre</v>
          </cell>
          <cell r="D37">
            <v>0</v>
          </cell>
          <cell r="E37">
            <v>0</v>
          </cell>
          <cell r="F37">
            <v>226</v>
          </cell>
          <cell r="G37">
            <v>226</v>
          </cell>
          <cell r="H37">
            <v>0</v>
          </cell>
        </row>
        <row r="38">
          <cell r="A38" t="str">
            <v>Exceso LDC SuperPopularC HR-Libre</v>
          </cell>
          <cell r="B38" t="str">
            <v>Exceso LDC SuperPopularC HR</v>
          </cell>
          <cell r="C38" t="str">
            <v>Libre</v>
          </cell>
          <cell r="D38">
            <v>0</v>
          </cell>
          <cell r="E38">
            <v>0</v>
          </cell>
          <cell r="F38">
            <v>172</v>
          </cell>
          <cell r="G38">
            <v>172</v>
          </cell>
          <cell r="H38">
            <v>0</v>
          </cell>
        </row>
        <row r="39">
          <cell r="A39" t="str">
            <v>Exceso LDC SuperPopularD HN-Libre</v>
          </cell>
          <cell r="B39" t="str">
            <v>Exceso LDC SuperPopularD HN</v>
          </cell>
          <cell r="C39" t="str">
            <v>Libre</v>
          </cell>
          <cell r="D39">
            <v>0</v>
          </cell>
          <cell r="E39">
            <v>0</v>
          </cell>
          <cell r="F39">
            <v>281</v>
          </cell>
          <cell r="G39">
            <v>281</v>
          </cell>
          <cell r="H39">
            <v>0</v>
          </cell>
        </row>
        <row r="40">
          <cell r="A40" t="str">
            <v>Exceso LDC SuperPopularD HR-Libre</v>
          </cell>
          <cell r="B40" t="str">
            <v>Exceso LDC SuperPopularD HR</v>
          </cell>
          <cell r="C40" t="str">
            <v>Libre</v>
          </cell>
          <cell r="D40">
            <v>0</v>
          </cell>
          <cell r="E40">
            <v>0</v>
          </cell>
          <cell r="F40">
            <v>137</v>
          </cell>
          <cell r="G40">
            <v>137</v>
          </cell>
          <cell r="H40">
            <v>0</v>
          </cell>
        </row>
        <row r="41">
          <cell r="A41" t="str">
            <v>Exceso Linea 100 HN-Libre</v>
          </cell>
          <cell r="B41" t="str">
            <v>Exceso Linea 100 HN</v>
          </cell>
          <cell r="C41" t="str">
            <v>Libre</v>
          </cell>
          <cell r="D41">
            <v>0</v>
          </cell>
          <cell r="E41">
            <v>0</v>
          </cell>
          <cell r="F41">
            <v>297</v>
          </cell>
          <cell r="G41">
            <v>297</v>
          </cell>
          <cell r="H41">
            <v>0</v>
          </cell>
        </row>
        <row r="42">
          <cell r="A42" t="str">
            <v>Exceso Linea 100 HR-Libre</v>
          </cell>
          <cell r="B42" t="str">
            <v>Exceso Linea 100 HR</v>
          </cell>
          <cell r="C42" t="str">
            <v>Libre</v>
          </cell>
          <cell r="D42">
            <v>0</v>
          </cell>
          <cell r="E42">
            <v>0</v>
          </cell>
          <cell r="F42">
            <v>196</v>
          </cell>
          <cell r="G42">
            <v>196</v>
          </cell>
          <cell r="H42">
            <v>0</v>
          </cell>
        </row>
        <row r="43">
          <cell r="A43" t="str">
            <v>Exceso Linea 70 HN-Libre</v>
          </cell>
          <cell r="B43" t="str">
            <v>Exceso Linea 70 HN</v>
          </cell>
          <cell r="C43" t="str">
            <v>Libre</v>
          </cell>
          <cell r="D43">
            <v>0</v>
          </cell>
          <cell r="E43">
            <v>0</v>
          </cell>
          <cell r="F43">
            <v>2160</v>
          </cell>
          <cell r="G43">
            <v>2160</v>
          </cell>
          <cell r="H43">
            <v>0</v>
          </cell>
        </row>
        <row r="44">
          <cell r="A44" t="str">
            <v>Exceso Linea 70 HR-Libre</v>
          </cell>
          <cell r="B44" t="str">
            <v>Exceso Linea 70 HR</v>
          </cell>
          <cell r="C44" t="str">
            <v>Libre</v>
          </cell>
          <cell r="D44">
            <v>0</v>
          </cell>
          <cell r="E44">
            <v>0</v>
          </cell>
          <cell r="F44">
            <v>1347</v>
          </cell>
          <cell r="G44">
            <v>1347</v>
          </cell>
          <cell r="H44">
            <v>0</v>
          </cell>
        </row>
        <row r="45">
          <cell r="A45" t="str">
            <v>Exceso Lsocial HN-Libre</v>
          </cell>
          <cell r="B45" t="str">
            <v>Exceso Lsocial HN</v>
          </cell>
          <cell r="C45" t="str">
            <v>Libre</v>
          </cell>
          <cell r="D45">
            <v>167</v>
          </cell>
          <cell r="E45">
            <v>0</v>
          </cell>
          <cell r="F45">
            <v>77284</v>
          </cell>
          <cell r="G45">
            <v>77284</v>
          </cell>
          <cell r="H45">
            <v>0</v>
          </cell>
        </row>
        <row r="46">
          <cell r="A46" t="str">
            <v>Exceso Lsocial HR-Libre</v>
          </cell>
          <cell r="B46" t="str">
            <v>Exceso Lsocial HR</v>
          </cell>
          <cell r="C46" t="str">
            <v>Libre</v>
          </cell>
          <cell r="D46">
            <v>88</v>
          </cell>
          <cell r="E46">
            <v>0</v>
          </cell>
          <cell r="F46">
            <v>214226</v>
          </cell>
          <cell r="G46">
            <v>214226</v>
          </cell>
          <cell r="H46">
            <v>0</v>
          </cell>
        </row>
        <row r="47">
          <cell r="A47" t="str">
            <v>Exceso Popular HN-Libre</v>
          </cell>
          <cell r="B47" t="str">
            <v>Exceso Popular HN</v>
          </cell>
          <cell r="C47" t="str">
            <v>Libre</v>
          </cell>
          <cell r="D47">
            <v>0</v>
          </cell>
          <cell r="E47">
            <v>0</v>
          </cell>
          <cell r="F47">
            <v>5132</v>
          </cell>
          <cell r="G47">
            <v>5132</v>
          </cell>
          <cell r="H47">
            <v>0</v>
          </cell>
        </row>
        <row r="48">
          <cell r="A48" t="str">
            <v>Exceso Popular HR-Libre</v>
          </cell>
          <cell r="B48" t="str">
            <v>Exceso Popular HR</v>
          </cell>
          <cell r="C48" t="str">
            <v>Libre</v>
          </cell>
          <cell r="D48">
            <v>0</v>
          </cell>
          <cell r="E48">
            <v>0</v>
          </cell>
          <cell r="F48">
            <v>3583</v>
          </cell>
          <cell r="G48">
            <v>3583</v>
          </cell>
          <cell r="H48">
            <v>0</v>
          </cell>
        </row>
        <row r="49">
          <cell r="A49" t="str">
            <v>Fonofacil Plus HN-Libre</v>
          </cell>
          <cell r="B49" t="str">
            <v>Fonofacil Plus HN</v>
          </cell>
          <cell r="C49" t="str">
            <v>Libre</v>
          </cell>
          <cell r="D49">
            <v>2430893</v>
          </cell>
          <cell r="E49">
            <v>2430893</v>
          </cell>
          <cell r="F49">
            <v>4758387</v>
          </cell>
          <cell r="G49">
            <v>7189280</v>
          </cell>
          <cell r="H49">
            <v>0</v>
          </cell>
        </row>
        <row r="50">
          <cell r="A50" t="str">
            <v>Fonofacil Plus HR-Libre</v>
          </cell>
          <cell r="B50" t="str">
            <v>Fonofacil Plus HR</v>
          </cell>
          <cell r="C50" t="str">
            <v>Libre</v>
          </cell>
          <cell r="D50">
            <v>1515038</v>
          </cell>
          <cell r="E50">
            <v>1515038</v>
          </cell>
          <cell r="F50">
            <v>3211705</v>
          </cell>
          <cell r="G50">
            <v>4726743</v>
          </cell>
          <cell r="H50">
            <v>0</v>
          </cell>
        </row>
        <row r="51">
          <cell r="A51" t="str">
            <v>LCEconomica HN-Libre</v>
          </cell>
          <cell r="B51" t="str">
            <v>LCEconomica HN</v>
          </cell>
          <cell r="C51" t="str">
            <v>Libre</v>
          </cell>
          <cell r="D51">
            <v>2009879</v>
          </cell>
          <cell r="E51">
            <v>2009879</v>
          </cell>
          <cell r="F51">
            <v>4292848</v>
          </cell>
          <cell r="G51">
            <v>6302727</v>
          </cell>
          <cell r="H51">
            <v>0</v>
          </cell>
        </row>
        <row r="52">
          <cell r="A52" t="str">
            <v>LCEconomica HR-Libre</v>
          </cell>
          <cell r="B52" t="str">
            <v>LCEconomica HR</v>
          </cell>
          <cell r="C52" t="str">
            <v>Libre</v>
          </cell>
          <cell r="D52">
            <v>1338129</v>
          </cell>
          <cell r="E52">
            <v>1338129</v>
          </cell>
          <cell r="F52">
            <v>3232903</v>
          </cell>
          <cell r="G52">
            <v>4571032</v>
          </cell>
          <cell r="H52">
            <v>0</v>
          </cell>
        </row>
        <row r="53">
          <cell r="A53" t="str">
            <v>LControlPlus1 HN-Libre</v>
          </cell>
          <cell r="B53" t="str">
            <v>LControlPlus1 HN</v>
          </cell>
          <cell r="C53" t="str">
            <v>Libre</v>
          </cell>
          <cell r="D53">
            <v>1469</v>
          </cell>
          <cell r="E53">
            <v>1469</v>
          </cell>
          <cell r="F53">
            <v>3019</v>
          </cell>
          <cell r="G53">
            <v>4488</v>
          </cell>
          <cell r="H53">
            <v>0</v>
          </cell>
        </row>
        <row r="54">
          <cell r="A54" t="str">
            <v>LControlPlus1 HR-Libre</v>
          </cell>
          <cell r="B54" t="str">
            <v>LControlPlus1 HR</v>
          </cell>
          <cell r="C54" t="str">
            <v>Libre</v>
          </cell>
          <cell r="D54">
            <v>851</v>
          </cell>
          <cell r="E54">
            <v>851</v>
          </cell>
          <cell r="F54">
            <v>1865</v>
          </cell>
          <cell r="G54">
            <v>2716</v>
          </cell>
          <cell r="H54">
            <v>0</v>
          </cell>
        </row>
        <row r="55">
          <cell r="A55" t="str">
            <v>LCSuperEconomica HN-Libre</v>
          </cell>
          <cell r="B55" t="str">
            <v>LCSuperEconomica HN</v>
          </cell>
          <cell r="C55" t="str">
            <v>Libre</v>
          </cell>
          <cell r="D55">
            <v>2943624</v>
          </cell>
          <cell r="E55">
            <v>2943624</v>
          </cell>
          <cell r="F55">
            <v>5863348</v>
          </cell>
          <cell r="G55">
            <v>8806972</v>
          </cell>
          <cell r="H55">
            <v>0</v>
          </cell>
        </row>
        <row r="56">
          <cell r="A56" t="str">
            <v>LCSuperEconomica HR-Libre</v>
          </cell>
          <cell r="B56" t="str">
            <v>LCSuperEconomica HR</v>
          </cell>
          <cell r="C56" t="str">
            <v>Libre</v>
          </cell>
          <cell r="D56">
            <v>2103914</v>
          </cell>
          <cell r="E56">
            <v>2103914</v>
          </cell>
          <cell r="F56">
            <v>4685096</v>
          </cell>
          <cell r="G56">
            <v>6789010</v>
          </cell>
          <cell r="H56">
            <v>0</v>
          </cell>
        </row>
        <row r="57">
          <cell r="A57" t="str">
            <v>LDC AhorroFamiliar HN-Libre</v>
          </cell>
          <cell r="B57" t="str">
            <v>LDC AhorroFamiliar HN</v>
          </cell>
          <cell r="C57" t="str">
            <v>Libre</v>
          </cell>
          <cell r="D57">
            <v>23222</v>
          </cell>
          <cell r="E57">
            <v>23222</v>
          </cell>
          <cell r="F57">
            <v>54459</v>
          </cell>
          <cell r="G57">
            <v>77681</v>
          </cell>
          <cell r="H57">
            <v>0</v>
          </cell>
        </row>
        <row r="58">
          <cell r="A58" t="str">
            <v>LDC AhorroFamiliar HR-Libre</v>
          </cell>
          <cell r="B58" t="str">
            <v>LDC AhorroFamiliar HR</v>
          </cell>
          <cell r="C58" t="str">
            <v>Libre</v>
          </cell>
          <cell r="D58">
            <v>12386</v>
          </cell>
          <cell r="E58">
            <v>12386</v>
          </cell>
          <cell r="F58">
            <v>36193</v>
          </cell>
          <cell r="G58">
            <v>48579</v>
          </cell>
          <cell r="H58">
            <v>0</v>
          </cell>
        </row>
        <row r="59">
          <cell r="A59" t="str">
            <v>LDC AhorroInicial HN-Libre</v>
          </cell>
          <cell r="B59" t="str">
            <v>LDC AhorroInicial HN</v>
          </cell>
          <cell r="C59" t="str">
            <v>Libre</v>
          </cell>
          <cell r="D59">
            <v>133460</v>
          </cell>
          <cell r="E59">
            <v>133460</v>
          </cell>
          <cell r="F59">
            <v>284694</v>
          </cell>
          <cell r="G59">
            <v>418154</v>
          </cell>
          <cell r="H59">
            <v>0</v>
          </cell>
        </row>
        <row r="60">
          <cell r="A60" t="str">
            <v>LDC AhorroInicial HR-Libre</v>
          </cell>
          <cell r="B60" t="str">
            <v>LDC AhorroInicial HR</v>
          </cell>
          <cell r="C60" t="str">
            <v>Libre</v>
          </cell>
          <cell r="D60">
            <v>81266</v>
          </cell>
          <cell r="E60">
            <v>81266</v>
          </cell>
          <cell r="F60">
            <v>199429</v>
          </cell>
          <cell r="G60">
            <v>280695</v>
          </cell>
          <cell r="H60">
            <v>0</v>
          </cell>
        </row>
        <row r="61">
          <cell r="A61" t="str">
            <v>LDC AhorroMaxima HN-Libre</v>
          </cell>
          <cell r="B61" t="str">
            <v>LDC AhorroMaxima HN</v>
          </cell>
          <cell r="C61" t="str">
            <v>Libre</v>
          </cell>
          <cell r="D61">
            <v>170725</v>
          </cell>
          <cell r="E61">
            <v>170725</v>
          </cell>
          <cell r="F61">
            <v>391047</v>
          </cell>
          <cell r="G61">
            <v>561772</v>
          </cell>
          <cell r="H61">
            <v>0</v>
          </cell>
        </row>
        <row r="62">
          <cell r="A62" t="str">
            <v>LDC AhorroMaxima HR-Libre</v>
          </cell>
          <cell r="B62" t="str">
            <v>LDC AhorroMaxima HR</v>
          </cell>
          <cell r="C62" t="str">
            <v>Libre</v>
          </cell>
          <cell r="D62">
            <v>63762</v>
          </cell>
          <cell r="E62">
            <v>63762</v>
          </cell>
          <cell r="F62">
            <v>176491</v>
          </cell>
          <cell r="G62">
            <v>240253</v>
          </cell>
          <cell r="H62">
            <v>0</v>
          </cell>
        </row>
        <row r="63">
          <cell r="A63" t="str">
            <v>LDC AhorroPersonalHN-Libre</v>
          </cell>
          <cell r="B63" t="str">
            <v>LDC AhorroPersonalHN</v>
          </cell>
          <cell r="C63" t="str">
            <v>Libre</v>
          </cell>
          <cell r="D63">
            <v>75243</v>
          </cell>
          <cell r="E63">
            <v>75243</v>
          </cell>
          <cell r="F63">
            <v>171428</v>
          </cell>
          <cell r="G63">
            <v>246671</v>
          </cell>
          <cell r="H63">
            <v>0</v>
          </cell>
        </row>
        <row r="64">
          <cell r="A64" t="str">
            <v>LDC AhorroPersonalHR-Libre</v>
          </cell>
          <cell r="B64" t="str">
            <v>LDC AhorroPersonalHR</v>
          </cell>
          <cell r="C64" t="str">
            <v>Libre</v>
          </cell>
          <cell r="D64">
            <v>48852</v>
          </cell>
          <cell r="E64">
            <v>48852</v>
          </cell>
          <cell r="F64">
            <v>126934</v>
          </cell>
          <cell r="G64">
            <v>175786</v>
          </cell>
          <cell r="H64">
            <v>0</v>
          </cell>
        </row>
        <row r="65">
          <cell r="A65" t="str">
            <v>LDC Control Plan1 HN-Libre</v>
          </cell>
          <cell r="B65" t="str">
            <v>LDC Control Plan1 HN</v>
          </cell>
          <cell r="C65" t="str">
            <v>Libre</v>
          </cell>
          <cell r="D65">
            <v>832038</v>
          </cell>
          <cell r="E65">
            <v>832038</v>
          </cell>
          <cell r="F65">
            <v>1769714</v>
          </cell>
          <cell r="G65">
            <v>2601752</v>
          </cell>
          <cell r="H65">
            <v>0</v>
          </cell>
        </row>
        <row r="66">
          <cell r="A66" t="str">
            <v>LDC Control Plan1 HR-Libre</v>
          </cell>
          <cell r="B66" t="str">
            <v>LDC Control Plan1 HR</v>
          </cell>
          <cell r="C66" t="str">
            <v>Libre</v>
          </cell>
          <cell r="D66">
            <v>479846</v>
          </cell>
          <cell r="E66">
            <v>479846</v>
          </cell>
          <cell r="F66">
            <v>1172429</v>
          </cell>
          <cell r="G66">
            <v>1652275</v>
          </cell>
          <cell r="H66">
            <v>0</v>
          </cell>
        </row>
        <row r="67">
          <cell r="A67" t="str">
            <v>LDC Control Plan2 HN-Libre</v>
          </cell>
          <cell r="B67" t="str">
            <v>LDC Control Plan2 HN</v>
          </cell>
          <cell r="C67" t="str">
            <v>Libre</v>
          </cell>
          <cell r="D67">
            <v>612629</v>
          </cell>
          <cell r="E67">
            <v>612629</v>
          </cell>
          <cell r="F67">
            <v>1349655</v>
          </cell>
          <cell r="G67">
            <v>1962284</v>
          </cell>
          <cell r="H67">
            <v>0</v>
          </cell>
        </row>
        <row r="68">
          <cell r="A68" t="str">
            <v>LDC Control Plan2 HR-Libre</v>
          </cell>
          <cell r="B68" t="str">
            <v>LDC Control Plan2 HR</v>
          </cell>
          <cell r="C68" t="str">
            <v>Libre</v>
          </cell>
          <cell r="D68">
            <v>352987</v>
          </cell>
          <cell r="E68">
            <v>352987</v>
          </cell>
          <cell r="F68">
            <v>902354</v>
          </cell>
          <cell r="G68">
            <v>1255341</v>
          </cell>
          <cell r="H68">
            <v>0</v>
          </cell>
        </row>
        <row r="69">
          <cell r="A69" t="str">
            <v>LDC Control Plan3 HN-Libre</v>
          </cell>
          <cell r="B69" t="str">
            <v>LDC Control Plan3 HN</v>
          </cell>
          <cell r="C69" t="str">
            <v>Libre</v>
          </cell>
          <cell r="D69">
            <v>168926</v>
          </cell>
          <cell r="E69">
            <v>168926</v>
          </cell>
          <cell r="F69">
            <v>376491</v>
          </cell>
          <cell r="G69">
            <v>545417</v>
          </cell>
          <cell r="H69">
            <v>0</v>
          </cell>
        </row>
        <row r="70">
          <cell r="A70" t="str">
            <v>LDC Control Plan3 HR-Libre</v>
          </cell>
          <cell r="B70" t="str">
            <v>LDC Control Plan3 HR</v>
          </cell>
          <cell r="C70" t="str">
            <v>Libre</v>
          </cell>
          <cell r="D70">
            <v>75057</v>
          </cell>
          <cell r="E70">
            <v>75057</v>
          </cell>
          <cell r="F70">
            <v>201585</v>
          </cell>
          <cell r="G70">
            <v>276642</v>
          </cell>
          <cell r="H70">
            <v>0</v>
          </cell>
        </row>
        <row r="71">
          <cell r="A71" t="str">
            <v>LDC Control Plan4 HN-Libre</v>
          </cell>
          <cell r="B71" t="str">
            <v>LDC Control Plan4 HN</v>
          </cell>
          <cell r="C71" t="str">
            <v>Libre</v>
          </cell>
          <cell r="D71">
            <v>331649</v>
          </cell>
          <cell r="E71">
            <v>331649</v>
          </cell>
          <cell r="F71">
            <v>728368</v>
          </cell>
          <cell r="G71">
            <v>1060017</v>
          </cell>
          <cell r="H71">
            <v>0</v>
          </cell>
        </row>
        <row r="72">
          <cell r="A72" t="str">
            <v>LDC Control Plan4 HR-Libre</v>
          </cell>
          <cell r="B72" t="str">
            <v>LDC Control Plan4 HR</v>
          </cell>
          <cell r="C72" t="str">
            <v>Libre</v>
          </cell>
          <cell r="D72">
            <v>99846</v>
          </cell>
          <cell r="E72">
            <v>99846</v>
          </cell>
          <cell r="F72">
            <v>269579</v>
          </cell>
          <cell r="G72">
            <v>369425</v>
          </cell>
          <cell r="H72">
            <v>0</v>
          </cell>
        </row>
        <row r="73">
          <cell r="A73" t="str">
            <v>LDC Control Plan5 HN-Libre</v>
          </cell>
          <cell r="B73" t="str">
            <v>LDC Control Plan5 HN</v>
          </cell>
          <cell r="C73" t="str">
            <v>Libre</v>
          </cell>
          <cell r="D73">
            <v>28210</v>
          </cell>
          <cell r="E73">
            <v>28210</v>
          </cell>
          <cell r="F73">
            <v>60481</v>
          </cell>
          <cell r="G73">
            <v>88691</v>
          </cell>
          <cell r="H73">
            <v>0</v>
          </cell>
        </row>
        <row r="74">
          <cell r="A74" t="str">
            <v>LDC Control Plan5 HR-Libre</v>
          </cell>
          <cell r="B74" t="str">
            <v>LDC Control Plan5 HR</v>
          </cell>
          <cell r="C74" t="str">
            <v>Libre</v>
          </cell>
          <cell r="D74">
            <v>5494</v>
          </cell>
          <cell r="E74">
            <v>5494</v>
          </cell>
          <cell r="F74">
            <v>15206</v>
          </cell>
          <cell r="G74">
            <v>20700</v>
          </cell>
          <cell r="H74">
            <v>0</v>
          </cell>
        </row>
        <row r="75">
          <cell r="A75" t="str">
            <v>LDC Control Plan6 HN-Libre</v>
          </cell>
          <cell r="B75" t="str">
            <v>LDC Control Plan6 HN</v>
          </cell>
          <cell r="C75" t="str">
            <v>Libre</v>
          </cell>
          <cell r="D75">
            <v>12138</v>
          </cell>
          <cell r="E75">
            <v>12138</v>
          </cell>
          <cell r="F75">
            <v>30234</v>
          </cell>
          <cell r="G75">
            <v>42372</v>
          </cell>
          <cell r="H75">
            <v>0</v>
          </cell>
        </row>
        <row r="76">
          <cell r="A76" t="str">
            <v>LDC Control Plan6 HR-Libre</v>
          </cell>
          <cell r="B76" t="str">
            <v>LDC Control Plan6 HR</v>
          </cell>
          <cell r="C76" t="str">
            <v>Libre</v>
          </cell>
          <cell r="D76">
            <v>1851</v>
          </cell>
          <cell r="E76">
            <v>1851</v>
          </cell>
          <cell r="F76">
            <v>6461</v>
          </cell>
          <cell r="G76">
            <v>8312</v>
          </cell>
          <cell r="H76">
            <v>0</v>
          </cell>
        </row>
        <row r="77">
          <cell r="A77" t="str">
            <v>LDC Control Plan7 HN-Libre</v>
          </cell>
          <cell r="B77" t="str">
            <v>LDC Control Plan7 HN</v>
          </cell>
          <cell r="C77" t="str">
            <v>Libre</v>
          </cell>
          <cell r="D77">
            <v>31484</v>
          </cell>
          <cell r="E77">
            <v>31484</v>
          </cell>
          <cell r="F77">
            <v>68848</v>
          </cell>
          <cell r="G77">
            <v>100332</v>
          </cell>
          <cell r="H77">
            <v>0</v>
          </cell>
        </row>
        <row r="78">
          <cell r="A78" t="str">
            <v>LDC Control Plan7 HR-Libre</v>
          </cell>
          <cell r="B78" t="str">
            <v>LDC Control Plan7 HR</v>
          </cell>
          <cell r="C78" t="str">
            <v>Libre</v>
          </cell>
          <cell r="D78">
            <v>6906</v>
          </cell>
          <cell r="E78">
            <v>6906</v>
          </cell>
          <cell r="F78">
            <v>17940</v>
          </cell>
          <cell r="G78">
            <v>24846</v>
          </cell>
          <cell r="H78">
            <v>0</v>
          </cell>
        </row>
        <row r="79">
          <cell r="A79" t="str">
            <v>LDC SuperPopularA HN-Libre</v>
          </cell>
          <cell r="B79" t="str">
            <v>LDC SuperPopularA HN</v>
          </cell>
          <cell r="C79" t="str">
            <v>Libre</v>
          </cell>
          <cell r="D79">
            <v>136420</v>
          </cell>
          <cell r="E79">
            <v>136420</v>
          </cell>
          <cell r="F79">
            <v>287150</v>
          </cell>
          <cell r="G79">
            <v>423570</v>
          </cell>
          <cell r="H79">
            <v>0</v>
          </cell>
        </row>
        <row r="80">
          <cell r="A80" t="str">
            <v>LDC SuperPopularA HR-Libre</v>
          </cell>
          <cell r="B80" t="str">
            <v>LDC SuperPopularA HR</v>
          </cell>
          <cell r="C80" t="str">
            <v>Libre</v>
          </cell>
          <cell r="D80">
            <v>81361</v>
          </cell>
          <cell r="E80">
            <v>81361</v>
          </cell>
          <cell r="F80">
            <v>194731</v>
          </cell>
          <cell r="G80">
            <v>276092</v>
          </cell>
          <cell r="H80">
            <v>0</v>
          </cell>
        </row>
        <row r="81">
          <cell r="A81" t="str">
            <v>LDC SuperPopularB HN-Libre</v>
          </cell>
          <cell r="B81" t="str">
            <v>LDC SuperPopularB HN</v>
          </cell>
          <cell r="C81" t="str">
            <v>Libre</v>
          </cell>
          <cell r="D81">
            <v>63905</v>
          </cell>
          <cell r="E81">
            <v>63905</v>
          </cell>
          <cell r="F81">
            <v>140218</v>
          </cell>
          <cell r="G81">
            <v>204123</v>
          </cell>
          <cell r="H81">
            <v>0</v>
          </cell>
        </row>
        <row r="82">
          <cell r="A82" t="str">
            <v>LDC SuperPopularB HR-Libre</v>
          </cell>
          <cell r="B82" t="str">
            <v>LDC SuperPopularB HR</v>
          </cell>
          <cell r="C82" t="str">
            <v>Libre</v>
          </cell>
          <cell r="D82">
            <v>35240</v>
          </cell>
          <cell r="E82">
            <v>35240</v>
          </cell>
          <cell r="F82">
            <v>89750</v>
          </cell>
          <cell r="G82">
            <v>124990</v>
          </cell>
          <cell r="H82">
            <v>0</v>
          </cell>
        </row>
        <row r="83">
          <cell r="A83" t="str">
            <v>LDC SuperPopularC HN-Libre</v>
          </cell>
          <cell r="B83" t="str">
            <v>LDC SuperPopularC HN</v>
          </cell>
          <cell r="C83" t="str">
            <v>Libre</v>
          </cell>
          <cell r="D83">
            <v>41900</v>
          </cell>
          <cell r="E83">
            <v>41900</v>
          </cell>
          <cell r="F83">
            <v>96589</v>
          </cell>
          <cell r="G83">
            <v>138489</v>
          </cell>
          <cell r="H83">
            <v>0</v>
          </cell>
        </row>
        <row r="84">
          <cell r="A84" t="str">
            <v>LDC SuperPopularC HR-Libre</v>
          </cell>
          <cell r="B84" t="str">
            <v>LDC SuperPopularC HR</v>
          </cell>
          <cell r="C84" t="str">
            <v>Libre</v>
          </cell>
          <cell r="D84">
            <v>21040</v>
          </cell>
          <cell r="E84">
            <v>21040</v>
          </cell>
          <cell r="F84">
            <v>59573</v>
          </cell>
          <cell r="G84">
            <v>80613</v>
          </cell>
          <cell r="H84">
            <v>0</v>
          </cell>
        </row>
        <row r="85">
          <cell r="A85" t="str">
            <v>LDC SuperPopularD HN-Libre</v>
          </cell>
          <cell r="B85" t="str">
            <v>LDC SuperPopularD HN</v>
          </cell>
          <cell r="C85" t="str">
            <v>Libre</v>
          </cell>
          <cell r="D85">
            <v>125114</v>
          </cell>
          <cell r="E85">
            <v>125114</v>
          </cell>
          <cell r="F85">
            <v>280337</v>
          </cell>
          <cell r="G85">
            <v>405451</v>
          </cell>
          <cell r="H85">
            <v>0</v>
          </cell>
        </row>
        <row r="86">
          <cell r="A86" t="str">
            <v>LDC SuperPopularD HR-Libre</v>
          </cell>
          <cell r="B86" t="str">
            <v>LDC SuperPopularD HR</v>
          </cell>
          <cell r="C86" t="str">
            <v>Libre</v>
          </cell>
          <cell r="D86">
            <v>39845</v>
          </cell>
          <cell r="E86">
            <v>39845</v>
          </cell>
          <cell r="F86">
            <v>110036</v>
          </cell>
          <cell r="G86">
            <v>149881</v>
          </cell>
          <cell r="H86">
            <v>0</v>
          </cell>
        </row>
        <row r="87">
          <cell r="A87" t="str">
            <v>Linea 100 HN-Libre</v>
          </cell>
          <cell r="B87" t="str">
            <v>Linea 100 HN</v>
          </cell>
          <cell r="C87" t="str">
            <v>Libre</v>
          </cell>
          <cell r="D87">
            <v>63686</v>
          </cell>
          <cell r="E87">
            <v>63686</v>
          </cell>
          <cell r="F87">
            <v>142276</v>
          </cell>
          <cell r="G87">
            <v>205962</v>
          </cell>
          <cell r="H87">
            <v>0</v>
          </cell>
        </row>
        <row r="88">
          <cell r="A88" t="str">
            <v>Linea 100 HR-Libre</v>
          </cell>
          <cell r="B88" t="str">
            <v>Linea 100 HR</v>
          </cell>
          <cell r="C88" t="str">
            <v>Libre</v>
          </cell>
          <cell r="D88">
            <v>55001</v>
          </cell>
          <cell r="E88">
            <v>55001</v>
          </cell>
          <cell r="F88">
            <v>176314</v>
          </cell>
          <cell r="G88">
            <v>231315</v>
          </cell>
          <cell r="H88">
            <v>0</v>
          </cell>
        </row>
        <row r="89">
          <cell r="A89" t="str">
            <v>Linea 70 HN-Libre</v>
          </cell>
          <cell r="B89" t="str">
            <v>Linea 70 HN</v>
          </cell>
          <cell r="C89" t="str">
            <v>Libre</v>
          </cell>
          <cell r="D89">
            <v>262246</v>
          </cell>
          <cell r="E89">
            <v>262246</v>
          </cell>
          <cell r="F89">
            <v>584686</v>
          </cell>
          <cell r="G89">
            <v>846932</v>
          </cell>
          <cell r="H89">
            <v>0</v>
          </cell>
        </row>
        <row r="90">
          <cell r="A90" t="str">
            <v>Linea 70 HR-Libre</v>
          </cell>
          <cell r="B90" t="str">
            <v>Linea 70 HR</v>
          </cell>
          <cell r="C90" t="str">
            <v>Libre</v>
          </cell>
          <cell r="D90">
            <v>316192</v>
          </cell>
          <cell r="E90">
            <v>316192</v>
          </cell>
          <cell r="F90">
            <v>936622</v>
          </cell>
          <cell r="G90">
            <v>1252814</v>
          </cell>
          <cell r="H90">
            <v>0</v>
          </cell>
        </row>
        <row r="91">
          <cell r="A91" t="str">
            <v>LPremium HN-Plana</v>
          </cell>
          <cell r="B91" t="str">
            <v>LPremium HN</v>
          </cell>
          <cell r="C91" t="str">
            <v>Plana</v>
          </cell>
          <cell r="D91">
            <v>0</v>
          </cell>
          <cell r="E91">
            <v>0</v>
          </cell>
          <cell r="F91">
            <v>2</v>
          </cell>
          <cell r="G91">
            <v>2</v>
          </cell>
          <cell r="H91">
            <v>0</v>
          </cell>
        </row>
        <row r="92">
          <cell r="A92" t="str">
            <v>Lsocial HN-Libre</v>
          </cell>
          <cell r="B92" t="str">
            <v>Lsocial HN</v>
          </cell>
          <cell r="C92" t="str">
            <v>Libre</v>
          </cell>
          <cell r="D92">
            <v>175009</v>
          </cell>
          <cell r="E92">
            <v>3810810</v>
          </cell>
          <cell r="F92">
            <v>12931993</v>
          </cell>
          <cell r="G92">
            <v>16742803</v>
          </cell>
          <cell r="H92">
            <v>0</v>
          </cell>
        </row>
        <row r="93">
          <cell r="A93" t="str">
            <v>Lsocial HR-Libre</v>
          </cell>
          <cell r="B93" t="str">
            <v>Lsocial HR</v>
          </cell>
          <cell r="C93" t="str">
            <v>Libre</v>
          </cell>
          <cell r="D93">
            <v>98388</v>
          </cell>
          <cell r="E93">
            <v>2151210</v>
          </cell>
          <cell r="F93">
            <v>7932664</v>
          </cell>
          <cell r="G93">
            <v>10083874</v>
          </cell>
          <cell r="H93">
            <v>0</v>
          </cell>
        </row>
        <row r="94">
          <cell r="A94" t="str">
            <v>Plan Tarifario1 HN-Exceso</v>
          </cell>
          <cell r="B94" t="str">
            <v>Plan Tarifario1 HN</v>
          </cell>
          <cell r="C94" t="str">
            <v>Exceso</v>
          </cell>
          <cell r="D94">
            <v>61</v>
          </cell>
          <cell r="E94">
            <v>0</v>
          </cell>
          <cell r="F94">
            <v>117</v>
          </cell>
          <cell r="G94">
            <v>117</v>
          </cell>
          <cell r="H94">
            <v>13.923</v>
          </cell>
        </row>
        <row r="95">
          <cell r="A95" t="str">
            <v>Plan Tarifario1 HR-Exceso</v>
          </cell>
          <cell r="B95" t="str">
            <v>Plan Tarifario1 HR</v>
          </cell>
          <cell r="C95" t="str">
            <v>Exceso</v>
          </cell>
          <cell r="D95">
            <v>23</v>
          </cell>
          <cell r="E95">
            <v>0</v>
          </cell>
          <cell r="F95">
            <v>41</v>
          </cell>
          <cell r="G95">
            <v>41</v>
          </cell>
          <cell r="H95">
            <v>2.419</v>
          </cell>
        </row>
        <row r="96">
          <cell r="A96" t="str">
            <v>Plan Tarifario5 HN-Exceso</v>
          </cell>
          <cell r="B96" t="str">
            <v>Plan Tarifario5 HN</v>
          </cell>
          <cell r="C96" t="str">
            <v>Exceso</v>
          </cell>
          <cell r="D96">
            <v>1</v>
          </cell>
          <cell r="E96">
            <v>0</v>
          </cell>
          <cell r="F96">
            <v>3</v>
          </cell>
          <cell r="G96">
            <v>3</v>
          </cell>
          <cell r="H96">
            <v>0.23400000000000001</v>
          </cell>
        </row>
        <row r="97">
          <cell r="A97" t="str">
            <v>Plan Tarifario5 HR-Exceso</v>
          </cell>
          <cell r="B97" t="str">
            <v>Plan Tarifario5 HR</v>
          </cell>
          <cell r="C97" t="str">
            <v>Exceso</v>
          </cell>
          <cell r="D97">
            <v>1</v>
          </cell>
          <cell r="E97">
            <v>0</v>
          </cell>
          <cell r="F97">
            <v>1</v>
          </cell>
          <cell r="G97">
            <v>1</v>
          </cell>
          <cell r="H97">
            <v>3.5999999999999997E-2</v>
          </cell>
        </row>
        <row r="98">
          <cell r="A98" t="str">
            <v>Plan Tarifario6 HN-Exceso</v>
          </cell>
          <cell r="B98" t="str">
            <v>Plan Tarifario6 HN</v>
          </cell>
          <cell r="C98" t="str">
            <v>Exceso</v>
          </cell>
          <cell r="D98">
            <v>50</v>
          </cell>
          <cell r="E98">
            <v>0</v>
          </cell>
          <cell r="F98">
            <v>101</v>
          </cell>
          <cell r="G98">
            <v>101</v>
          </cell>
          <cell r="H98">
            <v>7.8780000000000001</v>
          </cell>
        </row>
        <row r="99">
          <cell r="A99" t="str">
            <v>Plan Tarifario6 HR-Exceso</v>
          </cell>
          <cell r="B99" t="str">
            <v>Plan Tarifario6 HR</v>
          </cell>
          <cell r="C99" t="str">
            <v>Exceso</v>
          </cell>
          <cell r="D99">
            <v>30</v>
          </cell>
          <cell r="E99">
            <v>0</v>
          </cell>
          <cell r="F99">
            <v>61</v>
          </cell>
          <cell r="G99">
            <v>61</v>
          </cell>
          <cell r="H99">
            <v>2.1960000000000002</v>
          </cell>
        </row>
        <row r="100">
          <cell r="A100" t="str">
            <v>PlanSegundo HN-Exceso</v>
          </cell>
          <cell r="B100" t="str">
            <v>PlanSegundo HN</v>
          </cell>
          <cell r="C100" t="str">
            <v>Exceso</v>
          </cell>
          <cell r="D100">
            <v>26</v>
          </cell>
          <cell r="E100">
            <v>780</v>
          </cell>
          <cell r="F100">
            <v>1932</v>
          </cell>
          <cell r="G100">
            <v>2712</v>
          </cell>
          <cell r="H100">
            <v>5.4391699999999998</v>
          </cell>
        </row>
        <row r="101">
          <cell r="A101" t="str">
            <v>PlanSegundo HR-Exceso</v>
          </cell>
          <cell r="B101" t="str">
            <v>PlanSegundo HR</v>
          </cell>
          <cell r="C101" t="str">
            <v>Exceso</v>
          </cell>
          <cell r="D101">
            <v>16</v>
          </cell>
          <cell r="E101">
            <v>480</v>
          </cell>
          <cell r="F101">
            <v>1960</v>
          </cell>
          <cell r="G101">
            <v>2440</v>
          </cell>
          <cell r="H101">
            <v>8.29026</v>
          </cell>
        </row>
        <row r="102">
          <cell r="A102" t="str">
            <v>Popular HN-Libre</v>
          </cell>
          <cell r="B102" t="str">
            <v>Popular HN</v>
          </cell>
          <cell r="C102" t="str">
            <v>Libre</v>
          </cell>
          <cell r="D102">
            <v>325134</v>
          </cell>
          <cell r="E102">
            <v>325134</v>
          </cell>
          <cell r="F102">
            <v>650112</v>
          </cell>
          <cell r="G102">
            <v>975246</v>
          </cell>
          <cell r="H102">
            <v>0</v>
          </cell>
        </row>
        <row r="103">
          <cell r="A103" t="str">
            <v>Popular HR-Libre</v>
          </cell>
          <cell r="B103" t="str">
            <v>Popular HR</v>
          </cell>
          <cell r="C103" t="str">
            <v>Libre</v>
          </cell>
          <cell r="D103">
            <v>782469</v>
          </cell>
          <cell r="E103">
            <v>782469</v>
          </cell>
          <cell r="F103">
            <v>2362898</v>
          </cell>
          <cell r="G103">
            <v>3145367</v>
          </cell>
          <cell r="H103">
            <v>0</v>
          </cell>
        </row>
        <row r="104">
          <cell r="A104" t="str">
            <v>Reg HN-Plana</v>
          </cell>
          <cell r="B104" t="str">
            <v>Reg HN</v>
          </cell>
          <cell r="C104" t="str">
            <v>Plana</v>
          </cell>
          <cell r="D104">
            <v>12</v>
          </cell>
          <cell r="E104">
            <v>12</v>
          </cell>
          <cell r="F104">
            <v>255</v>
          </cell>
          <cell r="G104">
            <v>267</v>
          </cell>
          <cell r="H104">
            <v>0</v>
          </cell>
        </row>
        <row r="105">
          <cell r="A105" t="str">
            <v>Reg HN-Libre</v>
          </cell>
          <cell r="B105" t="str">
            <v>Reg HN</v>
          </cell>
          <cell r="C105" t="str">
            <v>Libre</v>
          </cell>
          <cell r="D105">
            <v>72</v>
          </cell>
          <cell r="E105">
            <v>72</v>
          </cell>
          <cell r="F105">
            <v>329</v>
          </cell>
          <cell r="G105">
            <v>401</v>
          </cell>
          <cell r="H105">
            <v>0</v>
          </cell>
        </row>
        <row r="106">
          <cell r="A106" t="str">
            <v>Reg HN-Exceso</v>
          </cell>
          <cell r="B106" t="str">
            <v>Reg HN</v>
          </cell>
          <cell r="C106" t="str">
            <v>Exceso</v>
          </cell>
          <cell r="D106">
            <v>332</v>
          </cell>
          <cell r="E106">
            <v>0</v>
          </cell>
          <cell r="F106">
            <v>915</v>
          </cell>
          <cell r="G106">
            <v>915</v>
          </cell>
          <cell r="H106">
            <v>71.37</v>
          </cell>
        </row>
        <row r="107">
          <cell r="A107" t="str">
            <v>Reg HR-Libre</v>
          </cell>
          <cell r="B107" t="str">
            <v>Reg HR</v>
          </cell>
          <cell r="C107" t="str">
            <v>Libre</v>
          </cell>
          <cell r="D107">
            <v>39</v>
          </cell>
          <cell r="E107">
            <v>39</v>
          </cell>
          <cell r="F107">
            <v>198</v>
          </cell>
          <cell r="G107">
            <v>237</v>
          </cell>
          <cell r="H107">
            <v>0</v>
          </cell>
        </row>
        <row r="108">
          <cell r="A108" t="str">
            <v>Reg HR-Exceso</v>
          </cell>
          <cell r="B108" t="str">
            <v>Reg HR</v>
          </cell>
          <cell r="C108" t="str">
            <v>Exceso</v>
          </cell>
          <cell r="D108">
            <v>224</v>
          </cell>
          <cell r="E108">
            <v>0</v>
          </cell>
          <cell r="F108">
            <v>810</v>
          </cell>
          <cell r="G108">
            <v>810</v>
          </cell>
          <cell r="H108">
            <v>38.07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xico"/>
      <sheetName val="MERCADO MASIVO"/>
      <sheetName val="ACTIVO DIFERIDO"/>
      <sheetName val="DEUDA LARGO PLAZO"/>
    </sheetNames>
    <sheetDataSet>
      <sheetData sheetId="0"/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mutados"/>
      <sheetName val="30_06_2006"/>
      <sheetName val="31_12_2006"/>
      <sheetName val="MERCADO MASIVO"/>
    </sheetNames>
    <sheetDataSet>
      <sheetData sheetId="0" refreshError="1">
        <row r="6">
          <cell r="A6">
            <v>0</v>
          </cell>
          <cell r="B6">
            <v>1</v>
          </cell>
          <cell r="C6">
            <v>1</v>
          </cell>
          <cell r="D6">
            <v>1</v>
          </cell>
          <cell r="E6">
            <v>1</v>
          </cell>
        </row>
        <row r="7">
          <cell r="A7">
            <v>20</v>
          </cell>
          <cell r="B7">
            <v>37688.94828730006</v>
          </cell>
          <cell r="C7">
            <v>719281.3833049566</v>
          </cell>
          <cell r="D7">
            <v>47.057344004428941</v>
          </cell>
          <cell r="E7">
            <v>3437.4538384051261</v>
          </cell>
        </row>
        <row r="8">
          <cell r="A8">
            <v>21</v>
          </cell>
          <cell r="B8">
            <v>35847.179120090863</v>
          </cell>
          <cell r="C8">
            <v>681592.43501765665</v>
          </cell>
          <cell r="D8">
            <v>43.255596138242979</v>
          </cell>
          <cell r="E8">
            <v>3390.3964944006966</v>
          </cell>
        </row>
        <row r="9">
          <cell r="A9">
            <v>22</v>
          </cell>
          <cell r="B9">
            <v>34096.914994424493</v>
          </cell>
          <cell r="C9">
            <v>645745.25589756574</v>
          </cell>
          <cell r="D9">
            <v>39.584894645908044</v>
          </cell>
          <cell r="E9">
            <v>3347.1408982624539</v>
          </cell>
        </row>
        <row r="10">
          <cell r="A10">
            <v>23</v>
          </cell>
          <cell r="B10">
            <v>32433.667480996457</v>
          </cell>
          <cell r="C10">
            <v>611648.34090314142</v>
          </cell>
          <cell r="D10">
            <v>36.047704714593216</v>
          </cell>
          <cell r="E10">
            <v>3307.5560036165457</v>
          </cell>
        </row>
        <row r="11">
          <cell r="A11">
            <v>24</v>
          </cell>
          <cell r="B11">
            <v>30853.159420043943</v>
          </cell>
          <cell r="C11">
            <v>579214.67342214484</v>
          </cell>
          <cell r="D11">
            <v>33.762171593933793</v>
          </cell>
          <cell r="E11">
            <v>3271.5082989019525</v>
          </cell>
        </row>
        <row r="12">
          <cell r="A12">
            <v>25</v>
          </cell>
          <cell r="B12">
            <v>29350.199180828862</v>
          </cell>
          <cell r="C12">
            <v>548361.51400210068</v>
          </cell>
          <cell r="D12">
            <v>31.558452262053127</v>
          </cell>
          <cell r="E12">
            <v>3237.7461273080189</v>
          </cell>
        </row>
        <row r="13">
          <cell r="A13">
            <v>26</v>
          </cell>
          <cell r="B13">
            <v>27921.012196146385</v>
          </cell>
          <cell r="C13">
            <v>519011.31482127239</v>
          </cell>
          <cell r="D13">
            <v>29.436724286794327</v>
          </cell>
          <cell r="E13">
            <v>3206.1876750459655</v>
          </cell>
        </row>
        <row r="14">
          <cell r="A14">
            <v>27</v>
          </cell>
          <cell r="B14">
            <v>26562.003462519286</v>
          </cell>
          <cell r="C14">
            <v>491090.30262512597</v>
          </cell>
          <cell r="D14">
            <v>27.39680928562704</v>
          </cell>
          <cell r="E14">
            <v>3176.7509507591712</v>
          </cell>
        </row>
        <row r="15">
          <cell r="A15">
            <v>28</v>
          </cell>
          <cell r="B15">
            <v>25269.749345494653</v>
          </cell>
          <cell r="C15">
            <v>464528.29916260671</v>
          </cell>
          <cell r="D15">
            <v>25.462280769079364</v>
          </cell>
          <cell r="E15">
            <v>3149.3541414735441</v>
          </cell>
        </row>
        <row r="16">
          <cell r="A16">
            <v>29</v>
          </cell>
          <cell r="B16">
            <v>24040.965667321059</v>
          </cell>
          <cell r="C16">
            <v>439258.54981711204</v>
          </cell>
          <cell r="D16">
            <v>24.796538874008299</v>
          </cell>
          <cell r="E16">
            <v>3123.8918607044648</v>
          </cell>
        </row>
        <row r="17">
          <cell r="A17">
            <v>30</v>
          </cell>
          <cell r="B17">
            <v>22871.361239527007</v>
          </cell>
          <cell r="C17">
            <v>415217.58414979093</v>
          </cell>
          <cell r="D17">
            <v>24.200078416299519</v>
          </cell>
          <cell r="E17">
            <v>3099.0953218304562</v>
          </cell>
        </row>
        <row r="18">
          <cell r="A18">
            <v>31</v>
          </cell>
          <cell r="B18">
            <v>21758.048721133226</v>
          </cell>
          <cell r="C18">
            <v>392346.22291026392</v>
          </cell>
          <cell r="D18">
            <v>23.643746276964777</v>
          </cell>
          <cell r="E18">
            <v>3074.8952434141565</v>
          </cell>
        </row>
        <row r="19">
          <cell r="A19">
            <v>32</v>
          </cell>
          <cell r="B19">
            <v>20698.307416707063</v>
          </cell>
          <cell r="C19">
            <v>370588.17418913078</v>
          </cell>
          <cell r="D19">
            <v>23.122966285521318</v>
          </cell>
          <cell r="E19">
            <v>3051.2514971371916</v>
          </cell>
        </row>
        <row r="20">
          <cell r="A20">
            <v>33</v>
          </cell>
          <cell r="B20">
            <v>19689.55076391168</v>
          </cell>
          <cell r="C20">
            <v>349889.86677242373</v>
          </cell>
          <cell r="D20">
            <v>22.652359355052678</v>
          </cell>
          <cell r="E20">
            <v>3028.1285308516703</v>
          </cell>
        </row>
        <row r="21">
          <cell r="A21">
            <v>34</v>
          </cell>
          <cell r="B21">
            <v>18729.300749132261</v>
          </cell>
          <cell r="C21">
            <v>330200.31600851193</v>
          </cell>
          <cell r="D21">
            <v>23.13514578249956</v>
          </cell>
          <cell r="E21">
            <v>3005.4761714966176</v>
          </cell>
        </row>
        <row r="22">
          <cell r="A22">
            <v>35</v>
          </cell>
          <cell r="B22">
            <v>17814.294139105365</v>
          </cell>
          <cell r="C22">
            <v>311471.01525937964</v>
          </cell>
          <cell r="D22">
            <v>23.71846019663743</v>
          </cell>
          <cell r="E22">
            <v>2982.3410257141181</v>
          </cell>
        </row>
        <row r="23">
          <cell r="A23">
            <v>36</v>
          </cell>
          <cell r="B23">
            <v>16942.275957998951</v>
          </cell>
          <cell r="C23">
            <v>293656.72112027439</v>
          </cell>
          <cell r="D23">
            <v>24.413012880430866</v>
          </cell>
          <cell r="E23">
            <v>2958.6225655174808</v>
          </cell>
        </row>
        <row r="24">
          <cell r="A24">
            <v>37</v>
          </cell>
          <cell r="B24">
            <v>16111.08789949952</v>
          </cell>
          <cell r="C24">
            <v>276714.44516227552</v>
          </cell>
          <cell r="D24">
            <v>25.210016589407353</v>
          </cell>
          <cell r="E24">
            <v>2934.2095526370495</v>
          </cell>
        </row>
        <row r="25">
          <cell r="A25">
            <v>38</v>
          </cell>
          <cell r="B25">
            <v>15318.683221029189</v>
          </cell>
          <cell r="C25">
            <v>260603.35726277597</v>
          </cell>
          <cell r="D25">
            <v>26.143886030556477</v>
          </cell>
          <cell r="E25">
            <v>2908.9995360476423</v>
          </cell>
        </row>
        <row r="26">
          <cell r="A26">
            <v>39</v>
          </cell>
          <cell r="B26">
            <v>14563.078229235336</v>
          </cell>
          <cell r="C26">
            <v>245284.6740417468</v>
          </cell>
          <cell r="D26">
            <v>27.017977514809942</v>
          </cell>
          <cell r="E26">
            <v>2882.8556500170857</v>
          </cell>
        </row>
        <row r="27">
          <cell r="A27">
            <v>40</v>
          </cell>
          <cell r="B27">
            <v>13842.580336042653</v>
          </cell>
          <cell r="C27">
            <v>230721.59581251146</v>
          </cell>
          <cell r="D27">
            <v>28.014745918181557</v>
          </cell>
          <cell r="E27">
            <v>2855.8376725022758</v>
          </cell>
        </row>
        <row r="28">
          <cell r="A28">
            <v>41</v>
          </cell>
          <cell r="B28">
            <v>13155.395097931963</v>
          </cell>
          <cell r="C28">
            <v>216879.0154764688</v>
          </cell>
          <cell r="D28">
            <v>29.154861326559697</v>
          </cell>
          <cell r="E28">
            <v>2827.8229265840946</v>
          </cell>
        </row>
        <row r="29">
          <cell r="A29">
            <v>42</v>
          </cell>
          <cell r="B29">
            <v>12499.792850989596</v>
          </cell>
          <cell r="C29">
            <v>203723.62037853684</v>
          </cell>
          <cell r="D29">
            <v>30.428067168694668</v>
          </cell>
          <cell r="E29">
            <v>2798.6680652575346</v>
          </cell>
        </row>
        <row r="30">
          <cell r="A30">
            <v>43</v>
          </cell>
          <cell r="B30">
            <v>11874.136552821396</v>
          </cell>
          <cell r="C30">
            <v>191223.82752754728</v>
          </cell>
          <cell r="D30">
            <v>31.867920767476853</v>
          </cell>
          <cell r="E30">
            <v>2768.2399980888399</v>
          </cell>
        </row>
        <row r="31">
          <cell r="A31">
            <v>44</v>
          </cell>
          <cell r="B31">
            <v>11276.833558110044</v>
          </cell>
          <cell r="C31">
            <v>179349.69097472585</v>
          </cell>
          <cell r="D31">
            <v>33.239809392714832</v>
          </cell>
          <cell r="E31">
            <v>2736.3720773213627</v>
          </cell>
        </row>
        <row r="32">
          <cell r="A32">
            <v>45</v>
          </cell>
          <cell r="B32">
            <v>10706.601674521609</v>
          </cell>
          <cell r="C32">
            <v>168072.85741661582</v>
          </cell>
          <cell r="D32">
            <v>34.770963533446377</v>
          </cell>
          <cell r="E32">
            <v>2703.1322679286482</v>
          </cell>
        </row>
        <row r="33">
          <cell r="A33">
            <v>46</v>
          </cell>
          <cell r="B33">
            <v>10161.992536010946</v>
          </cell>
          <cell r="C33">
            <v>157366.25574209416</v>
          </cell>
          <cell r="D33">
            <v>36.47671416021452</v>
          </cell>
          <cell r="E33">
            <v>2668.3613043952018</v>
          </cell>
        </row>
        <row r="34">
          <cell r="A34">
            <v>47</v>
          </cell>
          <cell r="B34">
            <v>9641.6114153740164</v>
          </cell>
          <cell r="C34">
            <v>147204.26320608324</v>
          </cell>
          <cell r="D34">
            <v>38.382795920250857</v>
          </cell>
          <cell r="E34">
            <v>2631.8845902349872</v>
          </cell>
        </row>
        <row r="35">
          <cell r="A35">
            <v>48</v>
          </cell>
          <cell r="B35">
            <v>9144.1042663407188</v>
          </cell>
          <cell r="C35">
            <v>137562.65179070923</v>
          </cell>
          <cell r="D35">
            <v>40.364688832846888</v>
          </cell>
          <cell r="E35">
            <v>2593.5017943147363</v>
          </cell>
        </row>
        <row r="36">
          <cell r="A36">
            <v>49</v>
          </cell>
          <cell r="B36">
            <v>8668.3060410154576</v>
          </cell>
          <cell r="C36">
            <v>128418.54752436855</v>
          </cell>
          <cell r="D36">
            <v>42.127967359335116</v>
          </cell>
          <cell r="E36">
            <v>2553.1371054818896</v>
          </cell>
        </row>
        <row r="37">
          <cell r="A37">
            <v>50</v>
          </cell>
          <cell r="B37">
            <v>8213.4015955125287</v>
          </cell>
          <cell r="C37">
            <v>119750.24148335309</v>
          </cell>
          <cell r="D37">
            <v>43.929965105141299</v>
          </cell>
          <cell r="E37">
            <v>2511.0091381225543</v>
          </cell>
        </row>
        <row r="38">
          <cell r="A38">
            <v>51</v>
          </cell>
          <cell r="B38">
            <v>7778.357268716316</v>
          </cell>
          <cell r="C38">
            <v>111536.83988784056</v>
          </cell>
          <cell r="D38">
            <v>45.899715844729798</v>
          </cell>
          <cell r="E38">
            <v>2467.0791730174133</v>
          </cell>
        </row>
        <row r="39">
          <cell r="A39">
            <v>52</v>
          </cell>
          <cell r="B39">
            <v>7362.059587694619</v>
          </cell>
          <cell r="C39">
            <v>103758.48261912423</v>
          </cell>
          <cell r="D39">
            <v>48.049708909020211</v>
          </cell>
          <cell r="E39">
            <v>2421.1794571726832</v>
          </cell>
        </row>
        <row r="40">
          <cell r="A40">
            <v>53</v>
          </cell>
          <cell r="B40">
            <v>6963.4356127049032</v>
          </cell>
          <cell r="C40">
            <v>96396.423031429615</v>
          </cell>
          <cell r="D40">
            <v>50.023995072983894</v>
          </cell>
          <cell r="E40">
            <v>2373.1297482636628</v>
          </cell>
        </row>
        <row r="41">
          <cell r="A41">
            <v>54</v>
          </cell>
          <cell r="B41">
            <v>6581.8194455983539</v>
          </cell>
          <cell r="C41">
            <v>89432.987418724719</v>
          </cell>
          <cell r="D41">
            <v>51.889810829203014</v>
          </cell>
          <cell r="E41">
            <v>2323.105753190679</v>
          </cell>
        </row>
        <row r="42">
          <cell r="A42">
            <v>55</v>
          </cell>
          <cell r="B42">
            <v>6216.5096611692279</v>
          </cell>
          <cell r="C42">
            <v>82851.167973126358</v>
          </cell>
          <cell r="D42">
            <v>53.479744542230129</v>
          </cell>
          <cell r="E42">
            <v>2271.2159423614758</v>
          </cell>
        </row>
        <row r="43">
          <cell r="A43">
            <v>56</v>
          </cell>
          <cell r="B43">
            <v>5867.005647047511</v>
          </cell>
          <cell r="C43">
            <v>76634.65831195713</v>
          </cell>
          <cell r="D43">
            <v>55.177791204375396</v>
          </cell>
          <cell r="E43">
            <v>2217.7361978192457</v>
          </cell>
        </row>
        <row r="44">
          <cell r="A44">
            <v>57</v>
          </cell>
          <cell r="B44">
            <v>5532.4466345551582</v>
          </cell>
          <cell r="C44">
            <v>70767.652664909605</v>
          </cell>
          <cell r="D44">
            <v>56.978931339123314</v>
          </cell>
          <cell r="E44">
            <v>2162.5584066148708</v>
          </cell>
        </row>
        <row r="45">
          <cell r="A45">
            <v>58</v>
          </cell>
          <cell r="B45">
            <v>5212.017863475312</v>
          </cell>
          <cell r="C45">
            <v>65235.206030354457</v>
          </cell>
          <cell r="D45">
            <v>58.885874204197741</v>
          </cell>
          <cell r="E45">
            <v>2105.5794752757474</v>
          </cell>
        </row>
        <row r="46">
          <cell r="A46">
            <v>59</v>
          </cell>
          <cell r="B46">
            <v>4904.9406624389567</v>
          </cell>
          <cell r="C46">
            <v>60023.188166879147</v>
          </cell>
          <cell r="D46">
            <v>60.503610914199406</v>
          </cell>
          <cell r="E46">
            <v>2046.693601071549</v>
          </cell>
        </row>
        <row r="47">
          <cell r="A47">
            <v>60</v>
          </cell>
          <cell r="B47">
            <v>4610.868448551475</v>
          </cell>
          <cell r="C47">
            <v>55118.247504440187</v>
          </cell>
          <cell r="D47">
            <v>62.189637112748535</v>
          </cell>
          <cell r="E47">
            <v>1986.1899901573497</v>
          </cell>
        </row>
        <row r="48">
          <cell r="A48">
            <v>61</v>
          </cell>
          <cell r="B48">
            <v>4329.1136472219887</v>
          </cell>
          <cell r="C48">
            <v>50507.379055888719</v>
          </cell>
          <cell r="D48">
            <v>63.943070052157957</v>
          </cell>
          <cell r="E48">
            <v>1924.0003530446011</v>
          </cell>
        </row>
        <row r="49">
          <cell r="A49">
            <v>62</v>
          </cell>
          <cell r="B49">
            <v>4059.0223082544999</v>
          </cell>
          <cell r="C49">
            <v>46178.265408666732</v>
          </cell>
          <cell r="D49">
            <v>65.756161393722877</v>
          </cell>
          <cell r="E49">
            <v>1860.0572829924431</v>
          </cell>
        </row>
        <row r="50">
          <cell r="A50">
            <v>63</v>
          </cell>
          <cell r="B50">
            <v>3799.9793702772272</v>
          </cell>
          <cell r="C50">
            <v>42119.243100412234</v>
          </cell>
          <cell r="D50">
            <v>67.621537651076181</v>
          </cell>
          <cell r="E50">
            <v>1794.3011215987206</v>
          </cell>
        </row>
        <row r="51">
          <cell r="A51">
            <v>64</v>
          </cell>
          <cell r="B51">
            <v>3551.4064340415216</v>
          </cell>
          <cell r="C51">
            <v>38319.263730135004</v>
          </cell>
          <cell r="D51">
            <v>69.394481721171331</v>
          </cell>
          <cell r="E51">
            <v>1726.679583947644</v>
          </cell>
        </row>
        <row r="52">
          <cell r="A52">
            <v>65</v>
          </cell>
          <cell r="B52">
            <v>3312.8973602231354</v>
          </cell>
          <cell r="C52">
            <v>34767.857296093483</v>
          </cell>
          <cell r="D52">
            <v>71.186276420337492</v>
          </cell>
          <cell r="E52">
            <v>1657.2851022264729</v>
          </cell>
        </row>
        <row r="53">
          <cell r="A53">
            <v>66</v>
          </cell>
          <cell r="B53">
            <v>3083.9540666493149</v>
          </cell>
          <cell r="C53">
            <v>31454.959935870342</v>
          </cell>
          <cell r="D53">
            <v>72.978101613367173</v>
          </cell>
          <cell r="E53">
            <v>1586.0988258061352</v>
          </cell>
        </row>
        <row r="54">
          <cell r="A54">
            <v>67</v>
          </cell>
          <cell r="B54">
            <v>2864.1210094812186</v>
          </cell>
          <cell r="C54">
            <v>28371.005869221026</v>
          </cell>
          <cell r="D54">
            <v>74.281660314469093</v>
          </cell>
          <cell r="E54">
            <v>1513.1207241927677</v>
          </cell>
        </row>
        <row r="55">
          <cell r="A55">
            <v>68</v>
          </cell>
          <cell r="B55">
            <v>2653.4526344295487</v>
          </cell>
          <cell r="C55">
            <v>25506.884859739806</v>
          </cell>
          <cell r="D55">
            <v>74.888014636843096</v>
          </cell>
          <cell r="E55">
            <v>1438.8390638782987</v>
          </cell>
        </row>
        <row r="56">
          <cell r="A56">
            <v>69</v>
          </cell>
          <cell r="B56">
            <v>2452.2097324389174</v>
          </cell>
          <cell r="C56">
            <v>22853.432225310258</v>
          </cell>
          <cell r="D56">
            <v>74.904497855727058</v>
          </cell>
          <cell r="E56">
            <v>1363.9510492414558</v>
          </cell>
        </row>
        <row r="57">
          <cell r="A57">
            <v>70</v>
          </cell>
          <cell r="B57">
            <v>2260.5333425622903</v>
          </cell>
          <cell r="C57">
            <v>20401.222492871348</v>
          </cell>
          <cell r="D57">
            <v>74.797818972039664</v>
          </cell>
          <cell r="E57">
            <v>1289.0465513857287</v>
          </cell>
        </row>
        <row r="58">
          <cell r="A58">
            <v>71</v>
          </cell>
          <cell r="B58">
            <v>2078.0910787063317</v>
          </cell>
          <cell r="C58">
            <v>18140.689150309048</v>
          </cell>
          <cell r="D58">
            <v>74.548053963458472</v>
          </cell>
          <cell r="E58">
            <v>1214.2487324136891</v>
          </cell>
        </row>
        <row r="59">
          <cell r="A59">
            <v>72</v>
          </cell>
          <cell r="B59">
            <v>1904.5863067092384</v>
          </cell>
          <cell r="C59">
            <v>16062.598071602712</v>
          </cell>
          <cell r="D59">
            <v>74.135568515726945</v>
          </cell>
          <cell r="E59">
            <v>1139.7006784502305</v>
          </cell>
        </row>
        <row r="60">
          <cell r="A60">
            <v>73</v>
          </cell>
          <cell r="B60">
            <v>1739.7561521597383</v>
          </cell>
          <cell r="C60">
            <v>14158.011764893474</v>
          </cell>
          <cell r="D60">
            <v>73.739150281635233</v>
          </cell>
          <cell r="E60">
            <v>1065.5651099345037</v>
          </cell>
        </row>
        <row r="61">
          <cell r="A61">
            <v>74</v>
          </cell>
          <cell r="B61">
            <v>1583.1714708228776</v>
          </cell>
          <cell r="C61">
            <v>12418.255612733734</v>
          </cell>
          <cell r="D61">
            <v>73.133475257897942</v>
          </cell>
          <cell r="E61">
            <v>991.82595965286862</v>
          </cell>
        </row>
        <row r="62">
          <cell r="A62">
            <v>75</v>
          </cell>
          <cell r="B62">
            <v>1434.6488779067472</v>
          </cell>
          <cell r="C62">
            <v>10835.084141910858</v>
          </cell>
          <cell r="D62">
            <v>72.296739120647359</v>
          </cell>
          <cell r="E62">
            <v>918.69248439497062</v>
          </cell>
        </row>
        <row r="63">
          <cell r="A63">
            <v>76</v>
          </cell>
          <cell r="B63">
            <v>1294.0355255524455</v>
          </cell>
          <cell r="C63">
            <v>9400.4352640041125</v>
          </cell>
          <cell r="D63">
            <v>71.202764275040479</v>
          </cell>
          <cell r="E63">
            <v>846.3957452743233</v>
          </cell>
        </row>
        <row r="64">
          <cell r="A64">
            <v>77</v>
          </cell>
          <cell r="B64">
            <v>1161.2120219653834</v>
          </cell>
          <cell r="C64">
            <v>8106.3997384516688</v>
          </cell>
          <cell r="D64">
            <v>69.829761419941207</v>
          </cell>
          <cell r="E64">
            <v>775.1929809992829</v>
          </cell>
        </row>
        <row r="65">
          <cell r="A65">
            <v>78</v>
          </cell>
          <cell r="B65">
            <v>1036.0864499756624</v>
          </cell>
          <cell r="C65">
            <v>6945.1877164862854</v>
          </cell>
          <cell r="D65">
            <v>67.718610370409266</v>
          </cell>
          <cell r="E65">
            <v>705.36321957934149</v>
          </cell>
        </row>
        <row r="66">
          <cell r="A66">
            <v>79</v>
          </cell>
          <cell r="B66">
            <v>919.03038960641175</v>
          </cell>
          <cell r="C66">
            <v>5909.1012665106227</v>
          </cell>
          <cell r="D66">
            <v>65.336933831751836</v>
          </cell>
          <cell r="E66">
            <v>637.64460920893225</v>
          </cell>
        </row>
        <row r="67">
          <cell r="A67">
            <v>80</v>
          </cell>
          <cell r="B67">
            <v>809.93010388864036</v>
          </cell>
          <cell r="C67">
            <v>4990.0708769042103</v>
          </cell>
          <cell r="D67">
            <v>62.677790972928896</v>
          </cell>
          <cell r="E67">
            <v>572.30767537718043</v>
          </cell>
        </row>
        <row r="68">
          <cell r="A68">
            <v>81</v>
          </cell>
          <cell r="B68">
            <v>708.68421273053798</v>
          </cell>
          <cell r="C68">
            <v>4180.1407730155697</v>
          </cell>
          <cell r="D68">
            <v>59.744103945220722</v>
          </cell>
          <cell r="E68">
            <v>509.62988440425158</v>
          </cell>
        </row>
        <row r="69">
          <cell r="A69">
            <v>82</v>
          </cell>
          <cell r="B69">
            <v>615.1932415124345</v>
          </cell>
          <cell r="C69">
            <v>3471.4565602850321</v>
          </cell>
          <cell r="D69">
            <v>56.373965058898499</v>
          </cell>
          <cell r="E69">
            <v>449.88578045903085</v>
          </cell>
        </row>
        <row r="70">
          <cell r="A70">
            <v>83</v>
          </cell>
          <cell r="B70">
            <v>529.52436019103914</v>
          </cell>
          <cell r="C70">
            <v>2856.2633187725974</v>
          </cell>
          <cell r="D70">
            <v>52.604462868121225</v>
          </cell>
          <cell r="E70">
            <v>393.51181540013238</v>
          </cell>
        </row>
        <row r="71">
          <cell r="A71">
            <v>84</v>
          </cell>
          <cell r="B71">
            <v>451.70445159953505</v>
          </cell>
          <cell r="C71">
            <v>2326.7389585815581</v>
          </cell>
          <cell r="D71">
            <v>48.532847058717287</v>
          </cell>
          <cell r="E71">
            <v>340.90735253201115</v>
          </cell>
        </row>
        <row r="72">
          <cell r="A72">
            <v>85</v>
          </cell>
          <cell r="B72">
            <v>381.66186875036379</v>
          </cell>
          <cell r="C72">
            <v>1875.0345069820235</v>
          </cell>
          <cell r="D72">
            <v>44.374189785881583</v>
          </cell>
          <cell r="E72">
            <v>292.37450547329394</v>
          </cell>
        </row>
        <row r="73">
          <cell r="A73">
            <v>86</v>
          </cell>
          <cell r="B73">
            <v>319.11330426208394</v>
          </cell>
          <cell r="C73">
            <v>1493.3726382316597</v>
          </cell>
          <cell r="D73">
            <v>40.169982740511124</v>
          </cell>
          <cell r="E73">
            <v>248.00031568741241</v>
          </cell>
        </row>
        <row r="74">
          <cell r="A74">
            <v>87</v>
          </cell>
          <cell r="B74">
            <v>263.74744989004495</v>
          </cell>
          <cell r="C74">
            <v>1174.2593339695757</v>
          </cell>
          <cell r="D74">
            <v>35.964853455054048</v>
          </cell>
          <cell r="E74">
            <v>207.83033294690125</v>
          </cell>
        </row>
        <row r="75">
          <cell r="A75">
            <v>88</v>
          </cell>
          <cell r="B75">
            <v>215.22319405927453</v>
          </cell>
          <cell r="C75">
            <v>910.51188407953066</v>
          </cell>
          <cell r="D75">
            <v>31.801174179727866</v>
          </cell>
          <cell r="E75">
            <v>171.86547949184722</v>
          </cell>
        </row>
        <row r="76">
          <cell r="A76">
            <v>89</v>
          </cell>
          <cell r="B76">
            <v>173.17329635291452</v>
          </cell>
          <cell r="C76">
            <v>695.28869002025624</v>
          </cell>
          <cell r="D76">
            <v>27.742032221839089</v>
          </cell>
          <cell r="E76">
            <v>140.06430531211933</v>
          </cell>
        </row>
        <row r="77">
          <cell r="A77">
            <v>90</v>
          </cell>
          <cell r="B77">
            <v>137.18491668569854</v>
          </cell>
          <cell r="C77">
            <v>522.11539366734178</v>
          </cell>
          <cell r="D77">
            <v>23.838949603227846</v>
          </cell>
          <cell r="E77">
            <v>112.32227309028019</v>
          </cell>
        </row>
        <row r="78">
          <cell r="A78">
            <v>91</v>
          </cell>
          <cell r="B78">
            <v>106.81335200219932</v>
          </cell>
          <cell r="C78">
            <v>384.93047698164315</v>
          </cell>
          <cell r="D78">
            <v>20.144998187614799</v>
          </cell>
          <cell r="E78">
            <v>88.483323487052331</v>
          </cell>
        </row>
        <row r="79">
          <cell r="A79">
            <v>92</v>
          </cell>
          <cell r="B79">
            <v>81.582003719241726</v>
          </cell>
          <cell r="C79">
            <v>278.11712497944382</v>
          </cell>
          <cell r="D79">
            <v>16.707605875968703</v>
          </cell>
          <cell r="E79">
            <v>68.338325299437528</v>
          </cell>
        </row>
        <row r="80">
          <cell r="A80">
            <v>93</v>
          </cell>
          <cell r="B80">
            <v>60.98954052330911</v>
          </cell>
          <cell r="C80">
            <v>196.53512126020217</v>
          </cell>
          <cell r="D80">
            <v>13.532882018802031</v>
          </cell>
          <cell r="E80">
            <v>51.630719423468854</v>
          </cell>
        </row>
        <row r="81">
          <cell r="A81">
            <v>94</v>
          </cell>
          <cell r="B81">
            <v>44.552394670063812</v>
          </cell>
          <cell r="C81">
            <v>135.54558073689307</v>
          </cell>
          <cell r="D81">
            <v>10.715699535191677</v>
          </cell>
          <cell r="E81">
            <v>38.097837404666819</v>
          </cell>
        </row>
        <row r="82">
          <cell r="A82">
            <v>95</v>
          </cell>
          <cell r="B82">
            <v>31.715152531535743</v>
          </cell>
          <cell r="C82">
            <v>90.993186066829225</v>
          </cell>
          <cell r="D82">
            <v>8.2724595666970941</v>
          </cell>
          <cell r="E82">
            <v>27.382137869475152</v>
          </cell>
        </row>
        <row r="83">
          <cell r="A83">
            <v>96</v>
          </cell>
          <cell r="B83">
            <v>21.932447606194096</v>
          </cell>
          <cell r="C83">
            <v>59.278033535293467</v>
          </cell>
          <cell r="D83">
            <v>6.2069244486436084</v>
          </cell>
          <cell r="E83">
            <v>19.109678302778057</v>
          </cell>
        </row>
        <row r="84">
          <cell r="A84">
            <v>97</v>
          </cell>
          <cell r="B84">
            <v>14.681120890588867</v>
          </cell>
          <cell r="C84">
            <v>37.345585929099371</v>
          </cell>
          <cell r="D84">
            <v>4.5099424634496277</v>
          </cell>
          <cell r="E84">
            <v>12.902753854134442</v>
          </cell>
        </row>
        <row r="85">
          <cell r="A85">
            <v>98</v>
          </cell>
          <cell r="B85">
            <v>9.4720774323492911</v>
          </cell>
          <cell r="C85">
            <v>22.664465038510524</v>
          </cell>
          <cell r="D85">
            <v>3.1528937361840366</v>
          </cell>
          <cell r="E85">
            <v>8.3928113906848125</v>
          </cell>
        </row>
        <row r="86">
          <cell r="A86">
            <v>99</v>
          </cell>
          <cell r="B86">
            <v>5.8681323898629065</v>
          </cell>
          <cell r="C86">
            <v>13.192387606161221</v>
          </cell>
          <cell r="D86">
            <v>2.1173618837003914</v>
          </cell>
          <cell r="E86">
            <v>5.2399176545007755</v>
          </cell>
        </row>
        <row r="87">
          <cell r="A87">
            <v>100</v>
          </cell>
          <cell r="B87">
            <v>3.4713356304547593</v>
          </cell>
          <cell r="C87">
            <v>7.3242552162983179</v>
          </cell>
          <cell r="D87">
            <v>1.3583666925362847</v>
          </cell>
          <cell r="E87">
            <v>3.122555770800385</v>
          </cell>
        </row>
        <row r="88">
          <cell r="A88">
            <v>101</v>
          </cell>
          <cell r="B88">
            <v>1.9476672412301523</v>
          </cell>
          <cell r="C88">
            <v>3.8529195858435581</v>
          </cell>
          <cell r="D88">
            <v>0.82686450551303103</v>
          </cell>
          <cell r="E88">
            <v>1.7641890782641005</v>
          </cell>
        </row>
        <row r="89">
          <cell r="A89">
            <v>102</v>
          </cell>
          <cell r="B89">
            <v>1.0280566766109236</v>
          </cell>
          <cell r="C89">
            <v>1.9052523446134062</v>
          </cell>
          <cell r="D89">
            <v>0.47371872556634581</v>
          </cell>
          <cell r="E89">
            <v>0.93732457275106962</v>
          </cell>
        </row>
        <row r="90">
          <cell r="A90">
            <v>103</v>
          </cell>
          <cell r="B90">
            <v>0.50538287120596226</v>
          </cell>
          <cell r="C90">
            <v>0.87719566800248239</v>
          </cell>
          <cell r="D90">
            <v>0.252354995005864</v>
          </cell>
          <cell r="E90">
            <v>0.4636058471847237</v>
          </cell>
        </row>
        <row r="91">
          <cell r="A91">
            <v>104</v>
          </cell>
          <cell r="B91">
            <v>0.22896202519029055</v>
          </cell>
          <cell r="C91">
            <v>0.37181279679652018</v>
          </cell>
          <cell r="D91">
            <v>0.12393714423550425</v>
          </cell>
          <cell r="E91">
            <v>0.21125085217885972</v>
          </cell>
        </row>
        <row r="92">
          <cell r="A92">
            <v>105</v>
          </cell>
          <cell r="B92">
            <v>9.4121927374296255E-2</v>
          </cell>
          <cell r="C92">
            <v>0.14285077160622969</v>
          </cell>
          <cell r="D92">
            <v>5.5252439846498538E-2</v>
          </cell>
          <cell r="E92">
            <v>8.7313707943355454E-2</v>
          </cell>
        </row>
        <row r="93">
          <cell r="A93">
            <v>106</v>
          </cell>
          <cell r="B93">
            <v>3.4387490986164553E-2</v>
          </cell>
          <cell r="C93">
            <v>4.872884423193341E-2</v>
          </cell>
          <cell r="D93">
            <v>2.1899788259508845E-2</v>
          </cell>
          <cell r="E93">
            <v>3.2061268096856908E-2</v>
          </cell>
        </row>
        <row r="94">
          <cell r="A94">
            <v>107</v>
          </cell>
          <cell r="B94">
            <v>1.085020315588596E-2</v>
          </cell>
          <cell r="C94">
            <v>1.4341353245768856E-2</v>
          </cell>
          <cell r="D94">
            <v>7.4995054184461502E-3</v>
          </cell>
          <cell r="E94">
            <v>1.0161479837348067E-2</v>
          </cell>
        </row>
        <row r="95">
          <cell r="A95">
            <v>108</v>
          </cell>
          <cell r="B95">
            <v>2.8340213966833385E-3</v>
          </cell>
          <cell r="C95">
            <v>3.4911500898828982E-3</v>
          </cell>
          <cell r="D95">
            <v>2.1228034841756782E-3</v>
          </cell>
          <cell r="E95">
            <v>2.6619744189019185E-3</v>
          </cell>
        </row>
        <row r="96">
          <cell r="A96">
            <v>109</v>
          </cell>
          <cell r="B96">
            <v>5.7626451266559601E-4</v>
          </cell>
          <cell r="C96">
            <v>6.5712869319955948E-4</v>
          </cell>
          <cell r="D96">
            <v>4.6795916486184233E-4</v>
          </cell>
          <cell r="E96">
            <v>5.3917093472624026E-4</v>
          </cell>
        </row>
        <row r="97">
          <cell r="B97">
            <v>8.0864180533963488E-5</v>
          </cell>
          <cell r="C97">
            <v>8.0864180533963488E-5</v>
          </cell>
          <cell r="D97">
            <v>7.1211769864397973E-5</v>
          </cell>
          <cell r="E97">
            <v>7.1211769864397973E-5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"/>
      <sheetName val="Peru Data Input"/>
      <sheetName val="Bce.Hyp 02-06"/>
      <sheetName val="conversion 02-06 (SPL)"/>
      <sheetName val="balane"/>
      <sheetName val="EGP"/>
      <sheetName val="Balance Soles.Hypiron"/>
      <sheetName val="Result.Soles.Hypirion"/>
      <sheetName val="Conversión sg ARG"/>
      <sheetName val="BG"/>
      <sheetName val="PL01"/>
      <sheetName val="prev equip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 Y FACT."/>
      <sheetName val="Anal.Movs.Ene.01"/>
      <sheetName val="Anal.Movs.Feb.01"/>
      <sheetName val="Anal.Movs.Mar.01"/>
      <sheetName val="Integr.Cap.Soc.0101"/>
      <sheetName val="Integr.Cap.Soc.0201"/>
      <sheetName val="Integr.Cap.Soc.0301"/>
      <sheetName val="Anal.Movs.Abr.01"/>
      <sheetName val="Integr.Cap.Soc.0401"/>
      <sheetName val="Anal.Movs.May.01"/>
      <sheetName val="Anal.Movs.Jul.01"/>
      <sheetName val="Integr.Cap.Soc.0701"/>
      <sheetName val="Integr.Cap.Soc.0501"/>
      <sheetName val="RESUM2001"/>
    </sheetNames>
    <sheetDataSet>
      <sheetData sheetId="0" refreshError="1"/>
      <sheetData sheetId="1" refreshError="1"/>
      <sheetData sheetId="2" refreshError="1">
        <row r="2">
          <cell r="A2" t="str">
            <v>TELEFONOS DE MEXICO, S.A DE C.V.</v>
          </cell>
          <cell r="D2" t="str">
            <v>CUAD1/Feb.01</v>
          </cell>
        </row>
        <row r="4">
          <cell r="A4" t="str">
            <v>RESERVA PARA ADQUISICION DE ACCIONES PROPIAS  (RAAP)</v>
          </cell>
        </row>
        <row r="5">
          <cell r="A5" t="str">
            <v>ANALISIS DE MOVIMIENTOS DEL 2001</v>
          </cell>
        </row>
        <row r="7">
          <cell r="A7" t="str">
            <v>A FEBRERO DEL 2001</v>
          </cell>
        </row>
        <row r="9">
          <cell r="C9" t="str">
            <v>RAAP</v>
          </cell>
          <cell r="G9" t="str">
            <v>CAPITAL SOCIAL</v>
          </cell>
        </row>
        <row r="10">
          <cell r="C10" t="str">
            <v>HISTORICO</v>
          </cell>
          <cell r="D10" t="str">
            <v>ACTZN.</v>
          </cell>
          <cell r="E10" t="str">
            <v>REEXPR.</v>
          </cell>
          <cell r="G10" t="str">
            <v>HISTORICO</v>
          </cell>
          <cell r="H10" t="str">
            <v>ACTZN.</v>
          </cell>
          <cell r="I10" t="str">
            <v>REEXPR.</v>
          </cell>
        </row>
        <row r="12">
          <cell r="A12" t="str">
            <v>Saldo a dic.00 a ps. De dic.00</v>
          </cell>
          <cell r="C12">
            <v>466161</v>
          </cell>
          <cell r="D12">
            <v>4413195</v>
          </cell>
          <cell r="E12">
            <v>4879356</v>
          </cell>
          <cell r="G12">
            <v>350250</v>
          </cell>
          <cell r="H12">
            <v>26507651</v>
          </cell>
          <cell r="I12">
            <v>26857901</v>
          </cell>
        </row>
        <row r="14">
          <cell r="A14" t="str">
            <v>Actualización del periodo</v>
          </cell>
          <cell r="D14">
            <v>46842</v>
          </cell>
          <cell r="E14">
            <v>46842</v>
          </cell>
          <cell r="H14">
            <v>257836</v>
          </cell>
          <cell r="I14">
            <v>257836</v>
          </cell>
        </row>
        <row r="16">
          <cell r="A16" t="str">
            <v>Saldo a dic.00 a ps. De feb.01</v>
          </cell>
          <cell r="B16">
            <v>1.0096000000000001</v>
          </cell>
          <cell r="C16">
            <v>466161</v>
          </cell>
          <cell r="D16">
            <v>4460037</v>
          </cell>
          <cell r="E16">
            <v>4926198</v>
          </cell>
          <cell r="G16">
            <v>350250</v>
          </cell>
          <cell r="H16">
            <v>26765487</v>
          </cell>
          <cell r="I16">
            <v>27115737</v>
          </cell>
        </row>
        <row r="20">
          <cell r="A20" t="str">
            <v>Compras en el 2001:</v>
          </cell>
        </row>
        <row r="21">
          <cell r="A21" t="str">
            <v>Ps. Febrero '01</v>
          </cell>
        </row>
        <row r="22">
          <cell r="A22" t="str">
            <v>Enero</v>
          </cell>
          <cell r="B22">
            <v>1.004</v>
          </cell>
          <cell r="C22">
            <v>-457240</v>
          </cell>
          <cell r="D22">
            <v>-1829</v>
          </cell>
          <cell r="E22">
            <v>-459069</v>
          </cell>
          <cell r="G22">
            <v>-500</v>
          </cell>
          <cell r="H22">
            <v>-2</v>
          </cell>
          <cell r="I22">
            <v>-502</v>
          </cell>
        </row>
        <row r="23">
          <cell r="A23" t="str">
            <v>Ajuste por precio promedio actualizado</v>
          </cell>
          <cell r="D23">
            <v>28974</v>
          </cell>
          <cell r="E23">
            <v>28974</v>
          </cell>
          <cell r="H23">
            <v>-28974</v>
          </cell>
          <cell r="I23">
            <v>-28974</v>
          </cell>
        </row>
        <row r="25">
          <cell r="A25" t="str">
            <v>Total compras antes de Asamblea</v>
          </cell>
          <cell r="C25">
            <v>-457240</v>
          </cell>
          <cell r="D25">
            <v>27145</v>
          </cell>
          <cell r="E25">
            <v>-430095</v>
          </cell>
          <cell r="G25">
            <v>-500</v>
          </cell>
          <cell r="H25">
            <v>-28976</v>
          </cell>
          <cell r="I25">
            <v>-29476</v>
          </cell>
        </row>
        <row r="27">
          <cell r="A27" t="str">
            <v>Saldo a feb.01 a ps. De feb.01</v>
          </cell>
          <cell r="C27">
            <v>8921</v>
          </cell>
          <cell r="D27">
            <v>4487182</v>
          </cell>
          <cell r="E27">
            <v>4496103</v>
          </cell>
          <cell r="G27">
            <v>349750</v>
          </cell>
          <cell r="H27">
            <v>26736511</v>
          </cell>
          <cell r="I27">
            <v>27086261</v>
          </cell>
        </row>
        <row r="29">
          <cell r="A29" t="str">
            <v>Movimientos por incremento a reserva:</v>
          </cell>
        </row>
        <row r="31">
          <cell r="A31" t="str">
            <v>Traspaso virtual del complemento por</v>
          </cell>
        </row>
        <row r="32">
          <cell r="A32" t="str">
            <v xml:space="preserve">   actualización a utilidades acumuladas</v>
          </cell>
          <cell r="D32">
            <v>-4487182</v>
          </cell>
          <cell r="E32">
            <v>-4487182</v>
          </cell>
          <cell r="I32">
            <v>0</v>
          </cell>
        </row>
        <row r="33">
          <cell r="A33" t="str">
            <v>Actualización del saldo reman. Antes de increm.</v>
          </cell>
          <cell r="B33">
            <v>0</v>
          </cell>
          <cell r="D33">
            <v>0</v>
          </cell>
          <cell r="E33">
            <v>0</v>
          </cell>
        </row>
        <row r="34">
          <cell r="A34" t="str">
            <v>Incremento a la reserva según asamblea</v>
          </cell>
          <cell r="B34">
            <v>1</v>
          </cell>
          <cell r="C34">
            <v>10000000</v>
          </cell>
          <cell r="D34">
            <v>0</v>
          </cell>
          <cell r="E34">
            <v>10000000</v>
          </cell>
          <cell r="I34">
            <v>0</v>
          </cell>
        </row>
        <row r="36">
          <cell r="A36" t="str">
            <v>Movimiento neto</v>
          </cell>
          <cell r="C36">
            <v>10000000</v>
          </cell>
          <cell r="D36">
            <v>-4487182</v>
          </cell>
          <cell r="E36">
            <v>5512818</v>
          </cell>
          <cell r="G36">
            <v>0</v>
          </cell>
          <cell r="H36">
            <v>0</v>
          </cell>
          <cell r="I36">
            <v>0</v>
          </cell>
        </row>
        <row r="38">
          <cell r="A38" t="str">
            <v>Saldo a feb.01 a ps. De feb.01 (con</v>
          </cell>
        </row>
        <row r="39">
          <cell r="A39" t="str">
            <v>incremento en reserva según asamblea</v>
          </cell>
        </row>
        <row r="40">
          <cell r="A40" t="str">
            <v>del 6 de febrero del 2001)</v>
          </cell>
          <cell r="C40">
            <v>10008921</v>
          </cell>
          <cell r="D40">
            <v>0</v>
          </cell>
          <cell r="E40">
            <v>10008921</v>
          </cell>
          <cell r="G40">
            <v>349750</v>
          </cell>
          <cell r="H40">
            <v>26736511</v>
          </cell>
          <cell r="I40">
            <v>27086261</v>
          </cell>
        </row>
        <row r="42">
          <cell r="A42" t="str">
            <v>Compras en el 2001:</v>
          </cell>
        </row>
        <row r="43">
          <cell r="A43" t="str">
            <v>Ps. Febrero '01</v>
          </cell>
        </row>
        <row r="44">
          <cell r="A44" t="str">
            <v>Febrero</v>
          </cell>
          <cell r="B44">
            <v>1</v>
          </cell>
          <cell r="C44">
            <v>-1437953</v>
          </cell>
          <cell r="D44">
            <v>0</v>
          </cell>
          <cell r="E44">
            <v>-1437953</v>
          </cell>
          <cell r="G44">
            <v>-2296</v>
          </cell>
          <cell r="H44">
            <v>0</v>
          </cell>
          <cell r="I44">
            <v>-2296</v>
          </cell>
        </row>
        <row r="45">
          <cell r="A45" t="str">
            <v>Marzo</v>
          </cell>
          <cell r="B45">
            <v>0</v>
          </cell>
          <cell r="C45">
            <v>-778869</v>
          </cell>
          <cell r="D45">
            <v>778869</v>
          </cell>
          <cell r="E45">
            <v>0</v>
          </cell>
          <cell r="G45">
            <v>-1245</v>
          </cell>
          <cell r="H45">
            <v>1245</v>
          </cell>
          <cell r="I45">
            <v>0</v>
          </cell>
        </row>
        <row r="46">
          <cell r="A46" t="str">
            <v>Abril</v>
          </cell>
          <cell r="B46">
            <v>0</v>
          </cell>
          <cell r="C46">
            <v>-1858993</v>
          </cell>
          <cell r="D46">
            <v>1858993</v>
          </cell>
          <cell r="E46">
            <v>0</v>
          </cell>
          <cell r="G46">
            <v>-3014</v>
          </cell>
          <cell r="H46">
            <v>3014</v>
          </cell>
          <cell r="I46">
            <v>0</v>
          </cell>
        </row>
        <row r="47">
          <cell r="A47" t="str">
            <v>Mayo</v>
          </cell>
          <cell r="B47">
            <v>0</v>
          </cell>
          <cell r="C47">
            <v>-1773368</v>
          </cell>
          <cell r="D47">
            <v>1773368</v>
          </cell>
          <cell r="E47">
            <v>0</v>
          </cell>
          <cell r="G47">
            <v>-2825</v>
          </cell>
          <cell r="H47">
            <v>2825</v>
          </cell>
          <cell r="I47">
            <v>0</v>
          </cell>
        </row>
        <row r="48">
          <cell r="A48" t="str">
            <v>Junio</v>
          </cell>
          <cell r="B48">
            <v>0</v>
          </cell>
          <cell r="C48">
            <v>-2795073</v>
          </cell>
          <cell r="D48">
            <v>2795073</v>
          </cell>
          <cell r="E48">
            <v>0</v>
          </cell>
          <cell r="G48">
            <v>-4423</v>
          </cell>
          <cell r="H48">
            <v>4423</v>
          </cell>
          <cell r="I48">
            <v>0</v>
          </cell>
        </row>
        <row r="49">
          <cell r="A49" t="str">
            <v>Julio</v>
          </cell>
          <cell r="B49">
            <v>0</v>
          </cell>
          <cell r="C49">
            <v>-1216228</v>
          </cell>
          <cell r="D49">
            <v>1216228</v>
          </cell>
          <cell r="E49">
            <v>0</v>
          </cell>
          <cell r="G49">
            <v>-1948</v>
          </cell>
          <cell r="H49">
            <v>1948</v>
          </cell>
          <cell r="I49">
            <v>0</v>
          </cell>
        </row>
        <row r="50">
          <cell r="A50" t="str">
            <v>Agosto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Septiembre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Octubre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Noviembre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Diciembre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6">
          <cell r="A56" t="str">
            <v>Ajuste por precio promedio actualizado</v>
          </cell>
          <cell r="D56">
            <v>132645</v>
          </cell>
          <cell r="E56">
            <v>132645</v>
          </cell>
          <cell r="H56">
            <v>-132645</v>
          </cell>
          <cell r="I56">
            <v>-132645</v>
          </cell>
        </row>
        <row r="58">
          <cell r="A58" t="str">
            <v>Total compras después de Asamblea</v>
          </cell>
          <cell r="C58">
            <v>-9860484</v>
          </cell>
          <cell r="D58">
            <v>8555176</v>
          </cell>
          <cell r="E58">
            <v>-1305308</v>
          </cell>
          <cell r="G58">
            <v>-15751</v>
          </cell>
          <cell r="H58">
            <v>-119190</v>
          </cell>
          <cell r="I58">
            <v>-134941</v>
          </cell>
        </row>
        <row r="60">
          <cell r="A60" t="str">
            <v>Saldo a Febrero 01 a ps.de feb.01 - Final</v>
          </cell>
          <cell r="C60">
            <v>148437</v>
          </cell>
          <cell r="D60">
            <v>8555176</v>
          </cell>
          <cell r="E60">
            <v>8703613</v>
          </cell>
          <cell r="G60">
            <v>333999</v>
          </cell>
          <cell r="H60">
            <v>26617321</v>
          </cell>
          <cell r="I60">
            <v>26951320</v>
          </cell>
        </row>
        <row r="61">
          <cell r="E61">
            <v>0</v>
          </cell>
          <cell r="I61">
            <v>0</v>
          </cell>
        </row>
        <row r="62">
          <cell r="A62" t="str">
            <v>Estados Financieros</v>
          </cell>
          <cell r="C62">
            <v>8570965</v>
          </cell>
          <cell r="D62">
            <v>4459549</v>
          </cell>
          <cell r="E62">
            <v>13030514</v>
          </cell>
          <cell r="G62">
            <v>347456</v>
          </cell>
          <cell r="H62">
            <v>27039951</v>
          </cell>
          <cell r="I62">
            <v>27387407</v>
          </cell>
        </row>
        <row r="64">
          <cell r="A64" t="str">
            <v>Diferencia</v>
          </cell>
          <cell r="C64">
            <v>-8422528</v>
          </cell>
          <cell r="D64">
            <v>4095627</v>
          </cell>
          <cell r="E64">
            <v>-4326901</v>
          </cell>
          <cell r="G64">
            <v>-13457</v>
          </cell>
          <cell r="H64">
            <v>-422630</v>
          </cell>
          <cell r="I64">
            <v>-436087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.Movs.Ene.01"/>
      <sheetName val="Anal.Movs.Feb.01"/>
      <sheetName val="Anal.Movs.Mar.01"/>
      <sheetName val="Integr.Cap.Soc.0101"/>
      <sheetName val="Integr.Cap.Soc.0201"/>
      <sheetName val="Integr.Cap.Soc.0301"/>
      <sheetName val="Anal.Movs.Abr.01"/>
      <sheetName val="Integr.Cap.Soc.0401"/>
      <sheetName val="Anal.Movs.May.01"/>
      <sheetName val="Anal.Movs.2004"/>
      <sheetName val="Integr.Cap.Soc.2004"/>
      <sheetName val="Integr.Cap.Soc.0501"/>
      <sheetName val="RESUM2004"/>
      <sheetName val="INPC Y FAC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Evolución"/>
      <sheetName val="Comer_gest"/>
    </sheetNames>
    <sheetDataSet>
      <sheetData sheetId="0" refreshError="1"/>
      <sheetData sheetId="1" refreshError="1">
        <row r="7">
          <cell r="H7">
            <v>1</v>
          </cell>
          <cell r="I7">
            <v>2</v>
          </cell>
          <cell r="J7">
            <v>3</v>
          </cell>
          <cell r="K7">
            <v>4</v>
          </cell>
          <cell r="L7">
            <v>5</v>
          </cell>
          <cell r="M7">
            <v>6</v>
          </cell>
          <cell r="N7">
            <v>7</v>
          </cell>
          <cell r="O7">
            <v>8</v>
          </cell>
          <cell r="P7">
            <v>9</v>
          </cell>
          <cell r="Q7">
            <v>10</v>
          </cell>
          <cell r="R7">
            <v>11</v>
          </cell>
          <cell r="S7">
            <v>12</v>
          </cell>
          <cell r="T7">
            <v>13</v>
          </cell>
          <cell r="U7">
            <v>24</v>
          </cell>
        </row>
        <row r="9">
          <cell r="H9">
            <v>1694009</v>
          </cell>
          <cell r="I9">
            <v>1698363</v>
          </cell>
          <cell r="J9">
            <v>1705746</v>
          </cell>
          <cell r="K9">
            <v>1710107</v>
          </cell>
          <cell r="L9">
            <v>1715059</v>
          </cell>
          <cell r="M9">
            <v>1719006</v>
          </cell>
          <cell r="N9">
            <v>1721083</v>
          </cell>
          <cell r="O9">
            <v>1720575</v>
          </cell>
          <cell r="P9">
            <v>1719681</v>
          </cell>
          <cell r="T9">
            <v>1702056.25</v>
          </cell>
          <cell r="U9">
            <v>1710107</v>
          </cell>
        </row>
        <row r="10">
          <cell r="H10">
            <v>1090093</v>
          </cell>
          <cell r="I10">
            <v>1091364</v>
          </cell>
          <cell r="J10">
            <v>1094686</v>
          </cell>
          <cell r="K10">
            <v>1095846</v>
          </cell>
          <cell r="L10">
            <v>1098462</v>
          </cell>
          <cell r="M10">
            <v>1099049</v>
          </cell>
          <cell r="N10">
            <v>1098668</v>
          </cell>
          <cell r="O10">
            <v>1097986</v>
          </cell>
          <cell r="P10">
            <v>1097972</v>
          </cell>
          <cell r="T10">
            <v>1092997.25</v>
          </cell>
          <cell r="U10">
            <v>1095846</v>
          </cell>
        </row>
        <row r="11">
          <cell r="H11">
            <v>603916</v>
          </cell>
          <cell r="I11">
            <v>606999</v>
          </cell>
          <cell r="J11">
            <v>611060</v>
          </cell>
          <cell r="K11">
            <v>614261</v>
          </cell>
          <cell r="L11">
            <v>616597</v>
          </cell>
          <cell r="M11">
            <v>619957</v>
          </cell>
          <cell r="N11">
            <v>622415</v>
          </cell>
          <cell r="O11">
            <v>622589</v>
          </cell>
          <cell r="P11">
            <v>621709</v>
          </cell>
          <cell r="T11">
            <v>609059</v>
          </cell>
          <cell r="U11">
            <v>614261</v>
          </cell>
        </row>
        <row r="12">
          <cell r="H12">
            <v>63384</v>
          </cell>
          <cell r="I12">
            <v>64657</v>
          </cell>
          <cell r="J12">
            <v>66881</v>
          </cell>
          <cell r="K12">
            <v>69251</v>
          </cell>
          <cell r="L12">
            <v>72243</v>
          </cell>
          <cell r="M12">
            <v>74443</v>
          </cell>
          <cell r="N12">
            <v>75397</v>
          </cell>
          <cell r="O12">
            <v>76425</v>
          </cell>
          <cell r="P12">
            <v>77197</v>
          </cell>
          <cell r="T12">
            <v>66043.25</v>
          </cell>
          <cell r="U12">
            <v>69251</v>
          </cell>
        </row>
        <row r="13">
          <cell r="H13">
            <v>29435</v>
          </cell>
          <cell r="I13">
            <v>29712</v>
          </cell>
          <cell r="J13">
            <v>30483</v>
          </cell>
          <cell r="K13">
            <v>31267</v>
          </cell>
          <cell r="L13">
            <v>31886</v>
          </cell>
          <cell r="M13">
            <v>32796</v>
          </cell>
          <cell r="N13">
            <v>33250</v>
          </cell>
          <cell r="O13">
            <v>33834</v>
          </cell>
          <cell r="P13">
            <v>34147</v>
          </cell>
          <cell r="T13">
            <v>30224.25</v>
          </cell>
          <cell r="U13">
            <v>31267</v>
          </cell>
        </row>
        <row r="14">
          <cell r="H14">
            <v>33949</v>
          </cell>
          <cell r="I14">
            <v>34945</v>
          </cell>
          <cell r="J14">
            <v>36398</v>
          </cell>
          <cell r="K14">
            <v>37984</v>
          </cell>
          <cell r="L14">
            <v>40357</v>
          </cell>
          <cell r="M14">
            <v>41647</v>
          </cell>
          <cell r="N14">
            <v>42147</v>
          </cell>
          <cell r="O14">
            <v>42591</v>
          </cell>
          <cell r="P14">
            <v>43050</v>
          </cell>
          <cell r="T14">
            <v>35819</v>
          </cell>
          <cell r="U14">
            <v>37984</v>
          </cell>
        </row>
        <row r="15">
          <cell r="H15">
            <v>628</v>
          </cell>
          <cell r="I15">
            <v>633</v>
          </cell>
          <cell r="J15">
            <v>649</v>
          </cell>
          <cell r="K15">
            <v>657</v>
          </cell>
          <cell r="L15">
            <v>674</v>
          </cell>
          <cell r="M15">
            <v>679</v>
          </cell>
          <cell r="N15">
            <v>676</v>
          </cell>
          <cell r="O15">
            <v>676</v>
          </cell>
          <cell r="P15">
            <v>673</v>
          </cell>
          <cell r="T15">
            <v>641.75</v>
          </cell>
          <cell r="U15">
            <v>657</v>
          </cell>
        </row>
        <row r="16">
          <cell r="H16">
            <v>110</v>
          </cell>
          <cell r="I16">
            <v>110</v>
          </cell>
          <cell r="J16">
            <v>118</v>
          </cell>
          <cell r="K16">
            <v>119</v>
          </cell>
          <cell r="L16">
            <v>123</v>
          </cell>
          <cell r="M16">
            <v>124</v>
          </cell>
          <cell r="N16">
            <v>123</v>
          </cell>
          <cell r="O16">
            <v>124</v>
          </cell>
          <cell r="P16">
            <v>124</v>
          </cell>
          <cell r="T16">
            <v>114.25</v>
          </cell>
          <cell r="U16">
            <v>119</v>
          </cell>
        </row>
        <row r="17">
          <cell r="H17">
            <v>518</v>
          </cell>
          <cell r="I17">
            <v>523</v>
          </cell>
          <cell r="J17">
            <v>531</v>
          </cell>
          <cell r="K17">
            <v>538</v>
          </cell>
          <cell r="L17">
            <v>551</v>
          </cell>
          <cell r="M17">
            <v>555</v>
          </cell>
          <cell r="N17">
            <v>553</v>
          </cell>
          <cell r="O17">
            <v>552</v>
          </cell>
          <cell r="P17">
            <v>549</v>
          </cell>
          <cell r="T17">
            <v>527.5</v>
          </cell>
          <cell r="U17">
            <v>538</v>
          </cell>
        </row>
        <row r="18">
          <cell r="H18">
            <v>50626</v>
          </cell>
          <cell r="I18">
            <v>50654</v>
          </cell>
          <cell r="J18">
            <v>49925</v>
          </cell>
          <cell r="K18">
            <v>50036</v>
          </cell>
          <cell r="L18">
            <v>50398</v>
          </cell>
          <cell r="M18">
            <v>50160</v>
          </cell>
          <cell r="N18">
            <v>50255</v>
          </cell>
          <cell r="O18">
            <v>50442</v>
          </cell>
          <cell r="P18">
            <v>49601</v>
          </cell>
          <cell r="T18">
            <v>50310.25</v>
          </cell>
          <cell r="U18">
            <v>50036</v>
          </cell>
        </row>
        <row r="19">
          <cell r="H19">
            <v>47622</v>
          </cell>
          <cell r="I19">
            <v>47631</v>
          </cell>
          <cell r="J19">
            <v>46896</v>
          </cell>
          <cell r="K19">
            <v>47010</v>
          </cell>
          <cell r="L19">
            <v>47365</v>
          </cell>
          <cell r="M19">
            <v>47110</v>
          </cell>
          <cell r="N19">
            <v>47204</v>
          </cell>
          <cell r="O19">
            <v>47408</v>
          </cell>
          <cell r="P19">
            <v>46590</v>
          </cell>
          <cell r="T19">
            <v>47289.75</v>
          </cell>
          <cell r="U19">
            <v>47010</v>
          </cell>
        </row>
        <row r="20">
          <cell r="H20">
            <v>3004</v>
          </cell>
          <cell r="I20">
            <v>3023</v>
          </cell>
          <cell r="J20">
            <v>3029</v>
          </cell>
          <cell r="K20">
            <v>3026</v>
          </cell>
          <cell r="L20">
            <v>3033</v>
          </cell>
          <cell r="M20">
            <v>3050</v>
          </cell>
          <cell r="N20">
            <v>3051</v>
          </cell>
          <cell r="O20">
            <v>3034</v>
          </cell>
          <cell r="P20">
            <v>3011</v>
          </cell>
          <cell r="T20">
            <v>3020.5</v>
          </cell>
          <cell r="U20">
            <v>3026</v>
          </cell>
        </row>
        <row r="21">
          <cell r="H21">
            <v>1631253</v>
          </cell>
          <cell r="I21">
            <v>1634339</v>
          </cell>
          <cell r="J21">
            <v>1639514</v>
          </cell>
          <cell r="K21">
            <v>1641513</v>
          </cell>
          <cell r="L21">
            <v>1643490</v>
          </cell>
          <cell r="M21">
            <v>1645242</v>
          </cell>
          <cell r="N21">
            <v>1646362</v>
          </cell>
          <cell r="O21">
            <v>1644826</v>
          </cell>
          <cell r="P21">
            <v>1643157</v>
          </cell>
          <cell r="T21">
            <v>1636654.75</v>
          </cell>
          <cell r="U21">
            <v>1641513</v>
          </cell>
        </row>
        <row r="22">
          <cell r="H22">
            <v>1060768</v>
          </cell>
          <cell r="I22">
            <v>1061762</v>
          </cell>
          <cell r="J22">
            <v>1064321</v>
          </cell>
          <cell r="K22">
            <v>1064698</v>
          </cell>
          <cell r="L22">
            <v>1066699</v>
          </cell>
          <cell r="M22">
            <v>1066377</v>
          </cell>
          <cell r="N22">
            <v>1065541</v>
          </cell>
          <cell r="O22">
            <v>1064276</v>
          </cell>
          <cell r="P22">
            <v>1063949</v>
          </cell>
          <cell r="T22">
            <v>1062887.25</v>
          </cell>
          <cell r="U22">
            <v>1064698</v>
          </cell>
        </row>
        <row r="23">
          <cell r="H23">
            <v>570485</v>
          </cell>
          <cell r="I23">
            <v>572577</v>
          </cell>
          <cell r="J23">
            <v>575193</v>
          </cell>
          <cell r="K23">
            <v>576815</v>
          </cell>
          <cell r="L23">
            <v>576791</v>
          </cell>
          <cell r="M23">
            <v>578865</v>
          </cell>
          <cell r="N23">
            <v>580821</v>
          </cell>
          <cell r="O23">
            <v>580550</v>
          </cell>
          <cell r="P23">
            <v>579208</v>
          </cell>
          <cell r="T23">
            <v>573767.5</v>
          </cell>
          <cell r="U23">
            <v>576815</v>
          </cell>
        </row>
        <row r="24">
          <cell r="H24">
            <v>14997</v>
          </cell>
          <cell r="I24">
            <v>15046</v>
          </cell>
          <cell r="J24">
            <v>14051</v>
          </cell>
          <cell r="K24">
            <v>13861</v>
          </cell>
          <cell r="L24">
            <v>13660</v>
          </cell>
          <cell r="M24">
            <v>13656</v>
          </cell>
          <cell r="N24">
            <v>13456</v>
          </cell>
          <cell r="O24">
            <v>13480</v>
          </cell>
          <cell r="P24">
            <v>13466</v>
          </cell>
          <cell r="T24">
            <v>14488.75</v>
          </cell>
          <cell r="U24">
            <v>13861</v>
          </cell>
        </row>
        <row r="25">
          <cell r="H25">
            <v>10138</v>
          </cell>
          <cell r="I25">
            <v>10183</v>
          </cell>
          <cell r="J25">
            <v>9358</v>
          </cell>
          <cell r="K25">
            <v>9251</v>
          </cell>
          <cell r="L25">
            <v>9193</v>
          </cell>
          <cell r="M25">
            <v>9234</v>
          </cell>
          <cell r="N25">
            <v>9052</v>
          </cell>
          <cell r="O25">
            <v>9065</v>
          </cell>
          <cell r="P25">
            <v>9048</v>
          </cell>
          <cell r="T25">
            <v>9732.5</v>
          </cell>
          <cell r="U25">
            <v>9251</v>
          </cell>
        </row>
        <row r="26">
          <cell r="H26">
            <v>4859</v>
          </cell>
          <cell r="I26">
            <v>4863</v>
          </cell>
          <cell r="J26">
            <v>4693</v>
          </cell>
          <cell r="K26">
            <v>4610</v>
          </cell>
          <cell r="L26">
            <v>4467</v>
          </cell>
          <cell r="M26">
            <v>4422</v>
          </cell>
          <cell r="N26">
            <v>4404</v>
          </cell>
          <cell r="O26">
            <v>4415</v>
          </cell>
          <cell r="P26">
            <v>4418</v>
          </cell>
          <cell r="T26">
            <v>4756.25</v>
          </cell>
          <cell r="U26">
            <v>4610</v>
          </cell>
        </row>
        <row r="27">
          <cell r="H27">
            <v>1402779</v>
          </cell>
          <cell r="I27">
            <v>1442206</v>
          </cell>
          <cell r="J27">
            <v>1438137</v>
          </cell>
          <cell r="K27">
            <v>1450420</v>
          </cell>
          <cell r="L27">
            <v>1443890</v>
          </cell>
          <cell r="M27">
            <v>1443904</v>
          </cell>
          <cell r="N27">
            <v>1444181</v>
          </cell>
          <cell r="O27">
            <v>1461528</v>
          </cell>
          <cell r="P27">
            <v>1469140</v>
          </cell>
          <cell r="T27">
            <v>1433385.5</v>
          </cell>
          <cell r="U27">
            <v>1450420</v>
          </cell>
        </row>
        <row r="28">
          <cell r="H28">
            <v>912486</v>
          </cell>
          <cell r="I28">
            <v>953406</v>
          </cell>
          <cell r="J28">
            <v>951236</v>
          </cell>
          <cell r="K28">
            <v>961864</v>
          </cell>
          <cell r="L28">
            <v>957020</v>
          </cell>
          <cell r="M28">
            <v>958790</v>
          </cell>
          <cell r="N28">
            <v>957260</v>
          </cell>
          <cell r="O28">
            <v>964537</v>
          </cell>
          <cell r="P28">
            <v>966505</v>
          </cell>
          <cell r="T28">
            <v>944748</v>
          </cell>
          <cell r="U28">
            <v>961864</v>
          </cell>
        </row>
        <row r="29">
          <cell r="H29">
            <v>490293</v>
          </cell>
          <cell r="I29">
            <v>488800</v>
          </cell>
          <cell r="J29">
            <v>486901</v>
          </cell>
          <cell r="K29">
            <v>488556</v>
          </cell>
          <cell r="L29">
            <v>486870</v>
          </cell>
          <cell r="M29">
            <v>485114</v>
          </cell>
          <cell r="N29">
            <v>486921</v>
          </cell>
          <cell r="O29">
            <v>496991</v>
          </cell>
          <cell r="P29">
            <v>502635</v>
          </cell>
          <cell r="T29">
            <v>488637.5</v>
          </cell>
          <cell r="U29">
            <v>488556</v>
          </cell>
        </row>
        <row r="35">
          <cell r="H35">
            <v>23036</v>
          </cell>
          <cell r="I35">
            <v>21014</v>
          </cell>
          <cell r="J35">
            <v>23644</v>
          </cell>
          <cell r="K35">
            <v>10766</v>
          </cell>
          <cell r="L35">
            <v>19973</v>
          </cell>
          <cell r="M35">
            <v>18540</v>
          </cell>
          <cell r="N35">
            <v>18645</v>
          </cell>
          <cell r="O35">
            <v>21120</v>
          </cell>
          <cell r="P35">
            <v>17594</v>
          </cell>
          <cell r="T35">
            <v>19615</v>
          </cell>
          <cell r="U35">
            <v>78460</v>
          </cell>
        </row>
        <row r="36">
          <cell r="H36">
            <v>2817</v>
          </cell>
          <cell r="I36">
            <v>2617</v>
          </cell>
          <cell r="J36">
            <v>2962</v>
          </cell>
          <cell r="K36">
            <v>1169</v>
          </cell>
          <cell r="L36">
            <v>1402</v>
          </cell>
          <cell r="M36">
            <v>1461</v>
          </cell>
          <cell r="N36">
            <v>1620</v>
          </cell>
          <cell r="O36">
            <v>2018</v>
          </cell>
          <cell r="P36">
            <v>1245</v>
          </cell>
          <cell r="T36">
            <v>2391.25</v>
          </cell>
          <cell r="U36">
            <v>9565</v>
          </cell>
        </row>
        <row r="37">
          <cell r="H37">
            <v>9848</v>
          </cell>
          <cell r="I37">
            <v>10012</v>
          </cell>
          <cell r="J37">
            <v>11118</v>
          </cell>
          <cell r="K37">
            <v>4283</v>
          </cell>
          <cell r="L37">
            <v>9163</v>
          </cell>
          <cell r="M37">
            <v>8624</v>
          </cell>
          <cell r="N37">
            <v>8114</v>
          </cell>
          <cell r="O37">
            <v>8356</v>
          </cell>
          <cell r="P37">
            <v>7512</v>
          </cell>
          <cell r="T37">
            <v>8815.25</v>
          </cell>
          <cell r="U37">
            <v>35261</v>
          </cell>
        </row>
        <row r="38">
          <cell r="H38">
            <v>10371</v>
          </cell>
          <cell r="I38">
            <v>8385</v>
          </cell>
          <cell r="J38">
            <v>9564</v>
          </cell>
          <cell r="K38">
            <v>5314</v>
          </cell>
          <cell r="L38">
            <v>9408</v>
          </cell>
          <cell r="M38">
            <v>8455</v>
          </cell>
          <cell r="N38">
            <v>8911</v>
          </cell>
          <cell r="O38">
            <v>10746</v>
          </cell>
          <cell r="P38">
            <v>8837</v>
          </cell>
          <cell r="T38">
            <v>8408.5</v>
          </cell>
          <cell r="U38">
            <v>33634</v>
          </cell>
        </row>
        <row r="39">
          <cell r="H39">
            <v>4877</v>
          </cell>
          <cell r="I39">
            <v>5706</v>
          </cell>
          <cell r="J39">
            <v>6153</v>
          </cell>
          <cell r="K39">
            <v>4360</v>
          </cell>
          <cell r="L39">
            <v>4440</v>
          </cell>
          <cell r="M39">
            <v>4196</v>
          </cell>
          <cell r="N39">
            <v>5003</v>
          </cell>
          <cell r="O39">
            <v>9961</v>
          </cell>
          <cell r="P39">
            <v>5796</v>
          </cell>
          <cell r="T39">
            <v>5274</v>
          </cell>
          <cell r="U39">
            <v>21096</v>
          </cell>
        </row>
        <row r="40">
          <cell r="H40">
            <v>18159</v>
          </cell>
          <cell r="I40">
            <v>15308</v>
          </cell>
          <cell r="J40">
            <v>17491</v>
          </cell>
          <cell r="K40">
            <v>6406</v>
          </cell>
          <cell r="L40">
            <v>15533</v>
          </cell>
          <cell r="M40">
            <v>14344</v>
          </cell>
          <cell r="N40">
            <v>13642</v>
          </cell>
          <cell r="O40">
            <v>11159</v>
          </cell>
          <cell r="P40">
            <v>11798</v>
          </cell>
          <cell r="T40">
            <v>14341</v>
          </cell>
          <cell r="U40">
            <v>57364</v>
          </cell>
        </row>
        <row r="41">
          <cell r="H41">
            <v>14761</v>
          </cell>
          <cell r="I41">
            <v>17241</v>
          </cell>
          <cell r="J41">
            <v>17707</v>
          </cell>
          <cell r="K41">
            <v>9771</v>
          </cell>
          <cell r="L41">
            <v>13117</v>
          </cell>
          <cell r="M41">
            <v>13903</v>
          </cell>
          <cell r="N41">
            <v>14269</v>
          </cell>
          <cell r="O41">
            <v>16050</v>
          </cell>
          <cell r="P41">
            <v>14703</v>
          </cell>
          <cell r="T41">
            <v>14870</v>
          </cell>
          <cell r="U41">
            <v>59480</v>
          </cell>
        </row>
        <row r="42">
          <cell r="H42">
            <v>14290</v>
          </cell>
          <cell r="I42">
            <v>16610</v>
          </cell>
          <cell r="J42">
            <v>16993</v>
          </cell>
          <cell r="K42">
            <v>9285</v>
          </cell>
          <cell r="L42">
            <v>12728</v>
          </cell>
          <cell r="M42">
            <v>13410</v>
          </cell>
          <cell r="N42">
            <v>13845</v>
          </cell>
          <cell r="O42">
            <v>15384</v>
          </cell>
          <cell r="P42">
            <v>13472</v>
          </cell>
          <cell r="T42">
            <v>14294.5</v>
          </cell>
          <cell r="U42">
            <v>57178</v>
          </cell>
        </row>
        <row r="43">
          <cell r="H43">
            <v>471</v>
          </cell>
          <cell r="I43">
            <v>631</v>
          </cell>
          <cell r="J43">
            <v>714</v>
          </cell>
          <cell r="K43">
            <v>486</v>
          </cell>
          <cell r="L43">
            <v>389</v>
          </cell>
          <cell r="M43">
            <v>493</v>
          </cell>
          <cell r="N43">
            <v>424</v>
          </cell>
          <cell r="O43">
            <v>666</v>
          </cell>
          <cell r="P43">
            <v>1231</v>
          </cell>
          <cell r="T43">
            <v>575.5</v>
          </cell>
          <cell r="U43">
            <v>2302</v>
          </cell>
        </row>
        <row r="44">
          <cell r="H44">
            <v>11817</v>
          </cell>
          <cell r="I44">
            <v>14204</v>
          </cell>
          <cell r="J44">
            <v>11537</v>
          </cell>
          <cell r="K44">
            <v>7582</v>
          </cell>
          <cell r="L44">
            <v>10939</v>
          </cell>
          <cell r="M44">
            <v>12147</v>
          </cell>
          <cell r="N44">
            <v>12949</v>
          </cell>
          <cell r="O44">
            <v>17610</v>
          </cell>
          <cell r="P44">
            <v>16358</v>
          </cell>
          <cell r="T44">
            <v>11285</v>
          </cell>
          <cell r="U44">
            <v>45140</v>
          </cell>
        </row>
        <row r="45">
          <cell r="H45">
            <v>8644</v>
          </cell>
          <cell r="I45">
            <v>11150</v>
          </cell>
          <cell r="J45">
            <v>8852</v>
          </cell>
          <cell r="K45">
            <v>5136</v>
          </cell>
          <cell r="L45">
            <v>7315</v>
          </cell>
          <cell r="M45">
            <v>9107</v>
          </cell>
          <cell r="N45">
            <v>8685</v>
          </cell>
          <cell r="O45">
            <v>10496</v>
          </cell>
          <cell r="P45">
            <v>11715</v>
          </cell>
          <cell r="T45">
            <v>8445.5</v>
          </cell>
          <cell r="U45">
            <v>33782</v>
          </cell>
        </row>
        <row r="46">
          <cell r="H46">
            <v>3173</v>
          </cell>
          <cell r="I46">
            <v>3054</v>
          </cell>
          <cell r="J46">
            <v>2685</v>
          </cell>
          <cell r="K46">
            <v>2446</v>
          </cell>
          <cell r="L46">
            <v>3624</v>
          </cell>
          <cell r="M46">
            <v>3040</v>
          </cell>
          <cell r="N46">
            <v>4264</v>
          </cell>
          <cell r="O46">
            <v>7114</v>
          </cell>
          <cell r="P46">
            <v>4643</v>
          </cell>
          <cell r="T46">
            <v>2839.5</v>
          </cell>
          <cell r="U46">
            <v>11358</v>
          </cell>
        </row>
        <row r="47">
          <cell r="H47">
            <v>2944</v>
          </cell>
          <cell r="I47">
            <v>3037</v>
          </cell>
          <cell r="J47">
            <v>6170</v>
          </cell>
          <cell r="K47">
            <v>2189</v>
          </cell>
          <cell r="L47">
            <v>2178</v>
          </cell>
          <cell r="M47">
            <v>1756</v>
          </cell>
          <cell r="N47">
            <v>1320</v>
          </cell>
          <cell r="O47">
            <v>-1560</v>
          </cell>
          <cell r="P47">
            <v>-1655</v>
          </cell>
          <cell r="T47">
            <v>3585</v>
          </cell>
          <cell r="U47">
            <v>14340</v>
          </cell>
        </row>
        <row r="48">
          <cell r="H48">
            <v>0</v>
          </cell>
          <cell r="I48">
            <v>52</v>
          </cell>
          <cell r="J48">
            <v>71</v>
          </cell>
          <cell r="K48">
            <v>27</v>
          </cell>
          <cell r="L48">
            <v>28</v>
          </cell>
          <cell r="M48">
            <v>99</v>
          </cell>
          <cell r="N48">
            <v>61</v>
          </cell>
          <cell r="O48">
            <v>64</v>
          </cell>
          <cell r="P48">
            <v>48</v>
          </cell>
          <cell r="T48">
            <v>37.5</v>
          </cell>
          <cell r="U48">
            <v>150</v>
          </cell>
        </row>
        <row r="49">
          <cell r="H49">
            <v>0</v>
          </cell>
          <cell r="I49">
            <v>3</v>
          </cell>
          <cell r="J49">
            <v>1066</v>
          </cell>
          <cell r="K49">
            <v>217</v>
          </cell>
          <cell r="L49">
            <v>229</v>
          </cell>
          <cell r="M49">
            <v>103</v>
          </cell>
          <cell r="N49">
            <v>261</v>
          </cell>
          <cell r="O49">
            <v>40</v>
          </cell>
          <cell r="P49">
            <v>62</v>
          </cell>
          <cell r="T49">
            <v>321.5</v>
          </cell>
          <cell r="U49">
            <v>1286</v>
          </cell>
        </row>
        <row r="50">
          <cell r="H50">
            <v>0</v>
          </cell>
          <cell r="I50">
            <v>49</v>
          </cell>
          <cell r="J50">
            <v>-995</v>
          </cell>
          <cell r="K50">
            <v>-190</v>
          </cell>
          <cell r="L50">
            <v>1977</v>
          </cell>
          <cell r="M50">
            <v>1752</v>
          </cell>
          <cell r="N50">
            <v>1120</v>
          </cell>
          <cell r="O50">
            <v>-1536</v>
          </cell>
          <cell r="P50">
            <v>-1669</v>
          </cell>
          <cell r="T50">
            <v>-284</v>
          </cell>
          <cell r="U50">
            <v>-1136</v>
          </cell>
        </row>
        <row r="51">
          <cell r="H51">
            <v>6342</v>
          </cell>
          <cell r="I51">
            <v>1104</v>
          </cell>
          <cell r="J51">
            <v>5954</v>
          </cell>
          <cell r="K51">
            <v>-1176</v>
          </cell>
          <cell r="L51">
            <v>4594</v>
          </cell>
          <cell r="M51">
            <v>2197</v>
          </cell>
          <cell r="N51">
            <v>693</v>
          </cell>
          <cell r="O51">
            <v>-6451</v>
          </cell>
          <cell r="P51">
            <v>-4560</v>
          </cell>
          <cell r="T51">
            <v>3056</v>
          </cell>
          <cell r="U51">
            <v>12224</v>
          </cell>
        </row>
        <row r="52">
          <cell r="H52">
            <v>29574</v>
          </cell>
          <cell r="I52">
            <v>33443</v>
          </cell>
          <cell r="J52">
            <v>32141</v>
          </cell>
          <cell r="K52">
            <v>32639</v>
          </cell>
          <cell r="L52">
            <v>29760</v>
          </cell>
          <cell r="M52">
            <v>32565</v>
          </cell>
          <cell r="N52">
            <v>33499</v>
          </cell>
          <cell r="O52">
            <v>33296</v>
          </cell>
          <cell r="P52">
            <v>29071</v>
          </cell>
          <cell r="T52">
            <v>31949.25</v>
          </cell>
          <cell r="U52">
            <v>29574</v>
          </cell>
        </row>
        <row r="53">
          <cell r="H53">
            <v>33443</v>
          </cell>
          <cell r="I53">
            <v>32141</v>
          </cell>
          <cell r="J53">
            <v>32639</v>
          </cell>
          <cell r="K53">
            <v>29760</v>
          </cell>
          <cell r="L53">
            <v>32565</v>
          </cell>
          <cell r="M53">
            <v>33499</v>
          </cell>
          <cell r="N53">
            <v>33296</v>
          </cell>
          <cell r="O53">
            <v>29071</v>
          </cell>
          <cell r="P53">
            <v>27397</v>
          </cell>
          <cell r="T53">
            <v>31995.75</v>
          </cell>
          <cell r="U53">
            <v>29760</v>
          </cell>
        </row>
        <row r="54">
          <cell r="H54">
            <v>0</v>
          </cell>
          <cell r="I54">
            <v>0</v>
          </cell>
          <cell r="T54">
            <v>0</v>
          </cell>
          <cell r="U54" t="e">
            <v>#VALUE!</v>
          </cell>
        </row>
        <row r="55">
          <cell r="H55">
            <v>28074</v>
          </cell>
          <cell r="I55">
            <v>28141</v>
          </cell>
          <cell r="J55">
            <v>27923</v>
          </cell>
          <cell r="K55">
            <v>27068</v>
          </cell>
          <cell r="L55">
            <v>29630</v>
          </cell>
          <cell r="M55">
            <v>29281</v>
          </cell>
          <cell r="N55">
            <v>29503</v>
          </cell>
          <cell r="O55">
            <v>25109</v>
          </cell>
          <cell r="P55">
            <v>24129</v>
          </cell>
          <cell r="T55">
            <v>27801.5</v>
          </cell>
          <cell r="U55">
            <v>27068</v>
          </cell>
        </row>
        <row r="56">
          <cell r="H56">
            <v>1255</v>
          </cell>
          <cell r="I56">
            <v>1113</v>
          </cell>
          <cell r="J56">
            <v>1579</v>
          </cell>
          <cell r="K56">
            <v>1016</v>
          </cell>
          <cell r="L56">
            <v>919</v>
          </cell>
          <cell r="M56">
            <v>1257</v>
          </cell>
          <cell r="N56">
            <v>1309</v>
          </cell>
          <cell r="O56">
            <v>1167</v>
          </cell>
          <cell r="P56">
            <v>867</v>
          </cell>
          <cell r="T56">
            <v>1240.75</v>
          </cell>
          <cell r="U56">
            <v>1016</v>
          </cell>
        </row>
        <row r="57">
          <cell r="H57">
            <v>4114</v>
          </cell>
          <cell r="I57">
            <v>2887</v>
          </cell>
          <cell r="J57">
            <v>3137</v>
          </cell>
          <cell r="K57">
            <v>1676</v>
          </cell>
          <cell r="L57">
            <v>2016</v>
          </cell>
          <cell r="M57">
            <v>2961</v>
          </cell>
          <cell r="N57">
            <v>2484</v>
          </cell>
          <cell r="O57">
            <v>2795</v>
          </cell>
          <cell r="P57">
            <v>2401</v>
          </cell>
          <cell r="T57">
            <v>2953.5</v>
          </cell>
          <cell r="U57">
            <v>1676</v>
          </cell>
        </row>
        <row r="58">
          <cell r="H58">
            <v>0</v>
          </cell>
          <cell r="I58">
            <v>0</v>
          </cell>
          <cell r="T58">
            <v>0</v>
          </cell>
        </row>
        <row r="59">
          <cell r="H59">
            <v>5369</v>
          </cell>
          <cell r="I59">
            <v>4000</v>
          </cell>
          <cell r="J59">
            <v>4716</v>
          </cell>
          <cell r="K59">
            <v>2692</v>
          </cell>
          <cell r="L59">
            <v>2935</v>
          </cell>
          <cell r="M59">
            <v>4218</v>
          </cell>
          <cell r="N59">
            <v>3793</v>
          </cell>
          <cell r="O59">
            <v>3962</v>
          </cell>
          <cell r="P59">
            <v>3268</v>
          </cell>
          <cell r="T59">
            <v>4194.25</v>
          </cell>
          <cell r="U59">
            <v>2692</v>
          </cell>
        </row>
        <row r="60">
          <cell r="H60">
            <v>14761</v>
          </cell>
          <cell r="I60">
            <v>17241</v>
          </cell>
          <cell r="J60">
            <v>17707</v>
          </cell>
          <cell r="K60">
            <v>9771</v>
          </cell>
          <cell r="L60">
            <v>13117</v>
          </cell>
          <cell r="M60">
            <v>13903</v>
          </cell>
          <cell r="N60">
            <v>14269</v>
          </cell>
          <cell r="O60">
            <v>16050</v>
          </cell>
          <cell r="T60">
            <v>14870</v>
          </cell>
          <cell r="U60">
            <v>59480</v>
          </cell>
        </row>
        <row r="64">
          <cell r="H64">
            <v>15469</v>
          </cell>
          <cell r="I64">
            <v>14122</v>
          </cell>
          <cell r="J64">
            <v>16019</v>
          </cell>
          <cell r="K64">
            <v>6941</v>
          </cell>
          <cell r="L64">
            <v>12218</v>
          </cell>
          <cell r="M64">
            <v>11329</v>
          </cell>
          <cell r="N64">
            <v>11664</v>
          </cell>
          <cell r="O64">
            <v>12529</v>
          </cell>
          <cell r="P64">
            <v>10374</v>
          </cell>
          <cell r="T64">
            <v>13137.75</v>
          </cell>
          <cell r="U64">
            <v>52551</v>
          </cell>
        </row>
        <row r="65">
          <cell r="H65">
            <v>2739</v>
          </cell>
          <cell r="I65">
            <v>2541</v>
          </cell>
          <cell r="J65">
            <v>2885</v>
          </cell>
          <cell r="K65">
            <v>1106</v>
          </cell>
          <cell r="L65">
            <v>1355</v>
          </cell>
          <cell r="M65">
            <v>1376</v>
          </cell>
          <cell r="N65">
            <v>1529</v>
          </cell>
          <cell r="O65">
            <v>1958</v>
          </cell>
          <cell r="P65">
            <v>1228</v>
          </cell>
          <cell r="T65">
            <v>2317.75</v>
          </cell>
          <cell r="U65">
            <v>9271</v>
          </cell>
        </row>
        <row r="66">
          <cell r="H66">
            <v>6577</v>
          </cell>
          <cell r="I66">
            <v>6765</v>
          </cell>
          <cell r="J66">
            <v>7538</v>
          </cell>
          <cell r="K66">
            <v>2670</v>
          </cell>
          <cell r="L66">
            <v>6284</v>
          </cell>
          <cell r="M66">
            <v>5797</v>
          </cell>
          <cell r="N66">
            <v>5085</v>
          </cell>
          <cell r="O66">
            <v>5054</v>
          </cell>
          <cell r="P66">
            <v>4446</v>
          </cell>
          <cell r="T66">
            <v>5887.5</v>
          </cell>
          <cell r="U66">
            <v>23550</v>
          </cell>
        </row>
        <row r="67">
          <cell r="H67">
            <v>6153</v>
          </cell>
          <cell r="I67">
            <v>4816</v>
          </cell>
          <cell r="J67">
            <v>5596</v>
          </cell>
          <cell r="K67">
            <v>3165</v>
          </cell>
          <cell r="L67">
            <v>4579</v>
          </cell>
          <cell r="M67">
            <v>4156</v>
          </cell>
          <cell r="N67">
            <v>5050</v>
          </cell>
          <cell r="O67">
            <v>5517</v>
          </cell>
          <cell r="P67">
            <v>4700</v>
          </cell>
          <cell r="T67">
            <v>4932.5</v>
          </cell>
          <cell r="U67">
            <v>19730</v>
          </cell>
        </row>
        <row r="68">
          <cell r="H68">
            <v>3857</v>
          </cell>
          <cell r="I68">
            <v>4744</v>
          </cell>
          <cell r="J68">
            <v>4660</v>
          </cell>
          <cell r="K68">
            <v>3094</v>
          </cell>
          <cell r="L68">
            <v>3173</v>
          </cell>
          <cell r="M68">
            <v>3028</v>
          </cell>
          <cell r="N68">
            <v>3529</v>
          </cell>
          <cell r="O68">
            <v>6468</v>
          </cell>
          <cell r="P68">
            <v>3299</v>
          </cell>
          <cell r="T68">
            <v>4088.75</v>
          </cell>
          <cell r="U68">
            <v>16355</v>
          </cell>
        </row>
        <row r="69">
          <cell r="H69">
            <v>11612</v>
          </cell>
          <cell r="I69">
            <v>9378</v>
          </cell>
          <cell r="J69">
            <v>11359</v>
          </cell>
          <cell r="K69">
            <v>3847</v>
          </cell>
          <cell r="L69">
            <v>9045</v>
          </cell>
          <cell r="M69">
            <v>8301</v>
          </cell>
          <cell r="N69">
            <v>8135</v>
          </cell>
          <cell r="O69">
            <v>6061</v>
          </cell>
          <cell r="P69">
            <v>7075</v>
          </cell>
          <cell r="T69">
            <v>9049</v>
          </cell>
          <cell r="U69">
            <v>36196</v>
          </cell>
        </row>
        <row r="70">
          <cell r="H70">
            <v>9699</v>
          </cell>
          <cell r="I70">
            <v>11362</v>
          </cell>
          <cell r="J70">
            <v>11650</v>
          </cell>
          <cell r="K70">
            <v>5940</v>
          </cell>
          <cell r="L70">
            <v>7734</v>
          </cell>
          <cell r="M70">
            <v>8398</v>
          </cell>
          <cell r="N70">
            <v>8676</v>
          </cell>
          <cell r="O70">
            <v>9666</v>
          </cell>
          <cell r="P70">
            <v>8659</v>
          </cell>
          <cell r="T70">
            <v>9662.75</v>
          </cell>
          <cell r="U70">
            <v>38651</v>
          </cell>
        </row>
        <row r="71">
          <cell r="H71">
            <v>9363</v>
          </cell>
          <cell r="I71">
            <v>10848</v>
          </cell>
          <cell r="J71">
            <v>11098</v>
          </cell>
          <cell r="K71">
            <v>5558</v>
          </cell>
          <cell r="L71">
            <v>7444</v>
          </cell>
          <cell r="M71">
            <v>7985</v>
          </cell>
          <cell r="N71">
            <v>8327</v>
          </cell>
          <cell r="O71">
            <v>9123</v>
          </cell>
          <cell r="P71">
            <v>7772</v>
          </cell>
          <cell r="T71">
            <v>9216.75</v>
          </cell>
          <cell r="U71">
            <v>36867</v>
          </cell>
        </row>
        <row r="72">
          <cell r="H72">
            <v>336</v>
          </cell>
          <cell r="I72">
            <v>514</v>
          </cell>
          <cell r="J72">
            <v>552</v>
          </cell>
          <cell r="K72">
            <v>382</v>
          </cell>
          <cell r="L72">
            <v>290</v>
          </cell>
          <cell r="M72">
            <v>413</v>
          </cell>
          <cell r="N72">
            <v>349</v>
          </cell>
          <cell r="O72">
            <v>543</v>
          </cell>
          <cell r="P72">
            <v>887</v>
          </cell>
          <cell r="T72">
            <v>446</v>
          </cell>
          <cell r="U72">
            <v>1784</v>
          </cell>
        </row>
        <row r="73">
          <cell r="H73">
            <v>9488</v>
          </cell>
          <cell r="I73">
            <v>10413</v>
          </cell>
          <cell r="J73">
            <v>8266</v>
          </cell>
          <cell r="K73">
            <v>5456</v>
          </cell>
          <cell r="L73">
            <v>5675</v>
          </cell>
          <cell r="M73">
            <v>8761</v>
          </cell>
          <cell r="N73">
            <v>9330</v>
          </cell>
          <cell r="O73">
            <v>10944</v>
          </cell>
          <cell r="P73">
            <v>8969</v>
          </cell>
          <cell r="T73">
            <v>8405.75</v>
          </cell>
          <cell r="U73">
            <v>33623</v>
          </cell>
        </row>
        <row r="74">
          <cell r="H74">
            <v>7209</v>
          </cell>
          <cell r="I74">
            <v>8815</v>
          </cell>
          <cell r="J74">
            <v>6762</v>
          </cell>
          <cell r="K74">
            <v>3790</v>
          </cell>
          <cell r="L74">
            <v>3948</v>
          </cell>
          <cell r="M74">
            <v>7117</v>
          </cell>
          <cell r="N74">
            <v>6388</v>
          </cell>
          <cell r="O74">
            <v>6313</v>
          </cell>
          <cell r="P74">
            <v>6664</v>
          </cell>
          <cell r="T74">
            <v>6644</v>
          </cell>
          <cell r="U74">
            <v>26576</v>
          </cell>
        </row>
        <row r="75">
          <cell r="H75">
            <v>2279</v>
          </cell>
          <cell r="I75">
            <v>1598</v>
          </cell>
          <cell r="J75">
            <v>1504</v>
          </cell>
          <cell r="K75">
            <v>1666</v>
          </cell>
          <cell r="L75">
            <v>1727</v>
          </cell>
          <cell r="M75">
            <v>1644</v>
          </cell>
          <cell r="N75">
            <v>2942</v>
          </cell>
          <cell r="O75">
            <v>4631</v>
          </cell>
          <cell r="P75">
            <v>2305</v>
          </cell>
          <cell r="T75">
            <v>1761.75</v>
          </cell>
          <cell r="U75">
            <v>7047</v>
          </cell>
        </row>
        <row r="76">
          <cell r="H76">
            <v>211</v>
          </cell>
          <cell r="I76">
            <v>949</v>
          </cell>
          <cell r="J76">
            <v>3384</v>
          </cell>
          <cell r="K76">
            <v>484</v>
          </cell>
          <cell r="L76">
            <v>2059</v>
          </cell>
          <cell r="M76">
            <v>-363</v>
          </cell>
          <cell r="N76">
            <v>-654</v>
          </cell>
          <cell r="O76">
            <v>-1278</v>
          </cell>
          <cell r="P76">
            <v>-310</v>
          </cell>
          <cell r="T76">
            <v>1257</v>
          </cell>
          <cell r="U76">
            <v>5028</v>
          </cell>
        </row>
        <row r="77">
          <cell r="H77">
            <v>0</v>
          </cell>
          <cell r="I77">
            <v>48</v>
          </cell>
          <cell r="J77">
            <v>50</v>
          </cell>
          <cell r="K77">
            <v>24</v>
          </cell>
          <cell r="L77">
            <v>20</v>
          </cell>
          <cell r="M77">
            <v>92</v>
          </cell>
          <cell r="N77">
            <v>60</v>
          </cell>
          <cell r="O77">
            <v>45</v>
          </cell>
          <cell r="P77">
            <v>16</v>
          </cell>
          <cell r="T77">
            <v>30.5</v>
          </cell>
          <cell r="U77">
            <v>122</v>
          </cell>
        </row>
        <row r="78">
          <cell r="H78">
            <v>0</v>
          </cell>
          <cell r="I78">
            <v>3</v>
          </cell>
          <cell r="J78">
            <v>875</v>
          </cell>
          <cell r="K78">
            <v>131</v>
          </cell>
          <cell r="L78">
            <v>78</v>
          </cell>
          <cell r="M78">
            <v>51</v>
          </cell>
          <cell r="N78">
            <v>242</v>
          </cell>
          <cell r="O78">
            <v>32</v>
          </cell>
          <cell r="P78">
            <v>33</v>
          </cell>
          <cell r="T78">
            <v>252.25</v>
          </cell>
          <cell r="U78">
            <v>1009</v>
          </cell>
        </row>
        <row r="79">
          <cell r="H79">
            <v>0</v>
          </cell>
          <cell r="I79">
            <v>45</v>
          </cell>
          <cell r="J79">
            <v>-825</v>
          </cell>
          <cell r="K79">
            <v>-107</v>
          </cell>
          <cell r="L79">
            <v>2001</v>
          </cell>
          <cell r="M79">
            <v>-322</v>
          </cell>
          <cell r="N79">
            <v>-836</v>
          </cell>
          <cell r="O79">
            <v>-1265</v>
          </cell>
          <cell r="P79">
            <v>-327</v>
          </cell>
          <cell r="T79">
            <v>-221.75</v>
          </cell>
          <cell r="U79">
            <v>-887</v>
          </cell>
        </row>
        <row r="80">
          <cell r="H80">
            <v>2124</v>
          </cell>
          <cell r="I80">
            <v>-1035</v>
          </cell>
          <cell r="J80">
            <v>3093</v>
          </cell>
          <cell r="K80">
            <v>-1609</v>
          </cell>
          <cell r="L80">
            <v>3370</v>
          </cell>
          <cell r="M80">
            <v>-460</v>
          </cell>
          <cell r="N80">
            <v>-1195</v>
          </cell>
          <cell r="O80">
            <v>-4883</v>
          </cell>
          <cell r="P80">
            <v>-1894</v>
          </cell>
          <cell r="T80">
            <v>643.25</v>
          </cell>
          <cell r="U80">
            <v>2573</v>
          </cell>
        </row>
        <row r="81">
          <cell r="H81">
            <v>8723</v>
          </cell>
          <cell r="I81">
            <v>10972</v>
          </cell>
          <cell r="J81">
            <v>9502</v>
          </cell>
          <cell r="K81">
            <v>9763</v>
          </cell>
          <cell r="L81">
            <v>8052</v>
          </cell>
          <cell r="M81">
            <v>9653</v>
          </cell>
          <cell r="N81">
            <v>9969</v>
          </cell>
          <cell r="O81">
            <v>9777</v>
          </cell>
          <cell r="P81">
            <v>6715</v>
          </cell>
          <cell r="T81">
            <v>9740</v>
          </cell>
          <cell r="U81">
            <v>8723</v>
          </cell>
        </row>
        <row r="82">
          <cell r="H82">
            <v>10972</v>
          </cell>
          <cell r="I82">
            <v>9502</v>
          </cell>
          <cell r="J82">
            <v>9763</v>
          </cell>
          <cell r="K82">
            <v>8052</v>
          </cell>
          <cell r="L82">
            <v>9653</v>
          </cell>
          <cell r="M82">
            <v>9969</v>
          </cell>
          <cell r="N82">
            <v>9777</v>
          </cell>
          <cell r="O82">
            <v>6715</v>
          </cell>
          <cell r="P82">
            <v>6018</v>
          </cell>
          <cell r="T82">
            <v>9572.25</v>
          </cell>
          <cell r="U82">
            <v>8052</v>
          </cell>
        </row>
        <row r="83">
          <cell r="T83" t="e">
            <v>#DIV/0!</v>
          </cell>
          <cell r="U83">
            <v>0</v>
          </cell>
        </row>
        <row r="84">
          <cell r="H84">
            <v>7611</v>
          </cell>
          <cell r="I84">
            <v>7177</v>
          </cell>
          <cell r="J84">
            <v>6933</v>
          </cell>
          <cell r="K84">
            <v>6657</v>
          </cell>
          <cell r="L84">
            <v>8074</v>
          </cell>
          <cell r="M84">
            <v>7614</v>
          </cell>
          <cell r="N84">
            <v>7512</v>
          </cell>
          <cell r="O84">
            <v>4640</v>
          </cell>
          <cell r="P84">
            <v>4327</v>
          </cell>
          <cell r="T84">
            <v>7094.5</v>
          </cell>
          <cell r="U84">
            <v>6657</v>
          </cell>
        </row>
        <row r="85">
          <cell r="H85">
            <v>807</v>
          </cell>
          <cell r="I85">
            <v>570</v>
          </cell>
          <cell r="J85">
            <v>1051</v>
          </cell>
          <cell r="K85">
            <v>496</v>
          </cell>
          <cell r="L85">
            <v>420</v>
          </cell>
          <cell r="M85">
            <v>595</v>
          </cell>
          <cell r="N85">
            <v>683</v>
          </cell>
          <cell r="O85">
            <v>577</v>
          </cell>
          <cell r="P85">
            <v>327</v>
          </cell>
          <cell r="T85">
            <v>731</v>
          </cell>
          <cell r="U85">
            <v>496</v>
          </cell>
        </row>
        <row r="86">
          <cell r="H86">
            <v>2554</v>
          </cell>
          <cell r="I86">
            <v>1755</v>
          </cell>
          <cell r="J86">
            <v>1779</v>
          </cell>
          <cell r="K86">
            <v>899</v>
          </cell>
          <cell r="L86">
            <v>1159</v>
          </cell>
          <cell r="M86">
            <v>1760</v>
          </cell>
          <cell r="N86">
            <v>1582</v>
          </cell>
          <cell r="O86">
            <v>1498</v>
          </cell>
          <cell r="P86">
            <v>1364</v>
          </cell>
          <cell r="T86">
            <v>1746.75</v>
          </cell>
          <cell r="U86">
            <v>899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T87">
            <v>0</v>
          </cell>
          <cell r="U87" t="e">
            <v>#VALUE!</v>
          </cell>
        </row>
        <row r="88">
          <cell r="H88">
            <v>3361</v>
          </cell>
          <cell r="I88">
            <v>2325</v>
          </cell>
          <cell r="J88">
            <v>2830</v>
          </cell>
          <cell r="K88">
            <v>1395</v>
          </cell>
          <cell r="L88">
            <v>1579</v>
          </cell>
          <cell r="M88">
            <v>2355</v>
          </cell>
          <cell r="N88">
            <v>2265</v>
          </cell>
          <cell r="O88">
            <v>2075</v>
          </cell>
          <cell r="P88">
            <v>1691</v>
          </cell>
          <cell r="T88">
            <v>2477.75</v>
          </cell>
          <cell r="U88">
            <v>1395</v>
          </cell>
        </row>
        <row r="91">
          <cell r="H91">
            <v>7567</v>
          </cell>
          <cell r="I91">
            <v>6892</v>
          </cell>
          <cell r="J91">
            <v>7625</v>
          </cell>
          <cell r="K91">
            <v>3825</v>
          </cell>
          <cell r="L91">
            <v>7755</v>
          </cell>
          <cell r="M91">
            <v>7211</v>
          </cell>
          <cell r="N91">
            <v>6981</v>
          </cell>
          <cell r="O91">
            <v>8591</v>
          </cell>
          <cell r="P91">
            <v>7220</v>
          </cell>
          <cell r="T91">
            <v>6477.25</v>
          </cell>
          <cell r="U91">
            <v>25909</v>
          </cell>
        </row>
        <row r="92">
          <cell r="H92">
            <v>78</v>
          </cell>
          <cell r="I92">
            <v>76</v>
          </cell>
          <cell r="J92">
            <v>77</v>
          </cell>
          <cell r="K92">
            <v>63</v>
          </cell>
          <cell r="L92">
            <v>47</v>
          </cell>
          <cell r="M92">
            <v>85</v>
          </cell>
          <cell r="N92">
            <v>91</v>
          </cell>
          <cell r="O92">
            <v>60</v>
          </cell>
          <cell r="P92">
            <v>17</v>
          </cell>
          <cell r="T92">
            <v>73.5</v>
          </cell>
          <cell r="U92">
            <v>294</v>
          </cell>
        </row>
        <row r="93">
          <cell r="H93">
            <v>3271</v>
          </cell>
          <cell r="I93">
            <v>3247</v>
          </cell>
          <cell r="J93">
            <v>3580</v>
          </cell>
          <cell r="K93">
            <v>1613</v>
          </cell>
          <cell r="L93">
            <v>2879</v>
          </cell>
          <cell r="M93">
            <v>2827</v>
          </cell>
          <cell r="N93">
            <v>3029</v>
          </cell>
          <cell r="O93">
            <v>3302</v>
          </cell>
          <cell r="P93">
            <v>3066</v>
          </cell>
          <cell r="T93">
            <v>2927.75</v>
          </cell>
          <cell r="U93">
            <v>11711</v>
          </cell>
        </row>
        <row r="94">
          <cell r="H94">
            <v>4218</v>
          </cell>
          <cell r="I94">
            <v>3569</v>
          </cell>
          <cell r="J94">
            <v>3968</v>
          </cell>
          <cell r="K94">
            <v>2149</v>
          </cell>
          <cell r="L94">
            <v>4829</v>
          </cell>
          <cell r="M94">
            <v>4299</v>
          </cell>
          <cell r="N94">
            <v>3861</v>
          </cell>
          <cell r="O94">
            <v>5229</v>
          </cell>
          <cell r="P94">
            <v>4137</v>
          </cell>
          <cell r="T94">
            <v>3476</v>
          </cell>
          <cell r="U94">
            <v>13904</v>
          </cell>
        </row>
        <row r="95">
          <cell r="H95">
            <v>1020</v>
          </cell>
          <cell r="I95">
            <v>962</v>
          </cell>
          <cell r="J95">
            <v>1493</v>
          </cell>
          <cell r="K95">
            <v>1266</v>
          </cell>
          <cell r="L95">
            <v>1267</v>
          </cell>
          <cell r="M95">
            <v>1168</v>
          </cell>
          <cell r="N95">
            <v>1474</v>
          </cell>
          <cell r="O95">
            <v>3493</v>
          </cell>
          <cell r="P95">
            <v>2497</v>
          </cell>
          <cell r="T95">
            <v>1185.25</v>
          </cell>
          <cell r="U95">
            <v>4741</v>
          </cell>
        </row>
        <row r="96">
          <cell r="H96">
            <v>6547</v>
          </cell>
          <cell r="I96">
            <v>5930</v>
          </cell>
          <cell r="J96">
            <v>6132</v>
          </cell>
          <cell r="K96">
            <v>2559</v>
          </cell>
          <cell r="L96">
            <v>6488</v>
          </cell>
          <cell r="M96">
            <v>6043</v>
          </cell>
          <cell r="N96">
            <v>5507</v>
          </cell>
          <cell r="O96">
            <v>5098</v>
          </cell>
          <cell r="P96">
            <v>4723</v>
          </cell>
          <cell r="T96">
            <v>5292</v>
          </cell>
          <cell r="U96">
            <v>21168</v>
          </cell>
        </row>
        <row r="97">
          <cell r="H97">
            <v>5062</v>
          </cell>
          <cell r="I97">
            <v>5879</v>
          </cell>
          <cell r="J97">
            <v>6057</v>
          </cell>
          <cell r="K97">
            <v>3831</v>
          </cell>
          <cell r="L97">
            <v>5383</v>
          </cell>
          <cell r="M97">
            <v>5505</v>
          </cell>
          <cell r="N97">
            <v>5593</v>
          </cell>
          <cell r="O97">
            <v>6384</v>
          </cell>
          <cell r="P97">
            <v>6044</v>
          </cell>
          <cell r="T97">
            <v>5207.25</v>
          </cell>
          <cell r="U97">
            <v>20829</v>
          </cell>
        </row>
        <row r="98">
          <cell r="H98">
            <v>4927</v>
          </cell>
          <cell r="I98">
            <v>5762</v>
          </cell>
          <cell r="J98">
            <v>5895</v>
          </cell>
          <cell r="K98">
            <v>3727</v>
          </cell>
          <cell r="L98">
            <v>5284</v>
          </cell>
          <cell r="M98">
            <v>5425</v>
          </cell>
          <cell r="N98">
            <v>5518</v>
          </cell>
          <cell r="O98">
            <v>6261</v>
          </cell>
          <cell r="P98">
            <v>5700</v>
          </cell>
          <cell r="T98">
            <v>5077.75</v>
          </cell>
          <cell r="U98">
            <v>20311</v>
          </cell>
        </row>
        <row r="99">
          <cell r="H99">
            <v>135</v>
          </cell>
          <cell r="I99">
            <v>117</v>
          </cell>
          <cell r="J99">
            <v>162</v>
          </cell>
          <cell r="K99">
            <v>104</v>
          </cell>
          <cell r="L99">
            <v>99</v>
          </cell>
          <cell r="M99">
            <v>80</v>
          </cell>
          <cell r="N99">
            <v>75</v>
          </cell>
          <cell r="O99">
            <v>123</v>
          </cell>
          <cell r="P99">
            <v>344</v>
          </cell>
          <cell r="T99">
            <v>129.5</v>
          </cell>
          <cell r="U99">
            <v>518</v>
          </cell>
        </row>
        <row r="100">
          <cell r="H100">
            <v>2329</v>
          </cell>
          <cell r="I100">
            <v>3791</v>
          </cell>
          <cell r="J100">
            <v>3271</v>
          </cell>
          <cell r="K100">
            <v>2126</v>
          </cell>
          <cell r="L100">
            <v>5264</v>
          </cell>
          <cell r="M100">
            <v>3386</v>
          </cell>
          <cell r="N100">
            <v>3619</v>
          </cell>
          <cell r="O100">
            <v>6666</v>
          </cell>
          <cell r="P100">
            <v>7389</v>
          </cell>
          <cell r="T100">
            <v>2879.25</v>
          </cell>
          <cell r="U100">
            <v>11517</v>
          </cell>
        </row>
        <row r="101">
          <cell r="H101">
            <v>1435</v>
          </cell>
          <cell r="I101">
            <v>2335</v>
          </cell>
          <cell r="J101">
            <v>2090</v>
          </cell>
          <cell r="K101">
            <v>1346</v>
          </cell>
          <cell r="L101">
            <v>3367</v>
          </cell>
          <cell r="M101">
            <v>1990</v>
          </cell>
          <cell r="N101">
            <v>2297</v>
          </cell>
          <cell r="O101">
            <v>4183</v>
          </cell>
          <cell r="P101">
            <v>5051</v>
          </cell>
          <cell r="T101">
            <v>1801.5</v>
          </cell>
          <cell r="U101">
            <v>7206</v>
          </cell>
        </row>
        <row r="102">
          <cell r="H102">
            <v>894</v>
          </cell>
          <cell r="I102">
            <v>1456</v>
          </cell>
          <cell r="J102">
            <v>1181</v>
          </cell>
          <cell r="K102">
            <v>780</v>
          </cell>
          <cell r="L102">
            <v>1897</v>
          </cell>
          <cell r="M102">
            <v>1396</v>
          </cell>
          <cell r="N102">
            <v>1322</v>
          </cell>
          <cell r="O102">
            <v>2483</v>
          </cell>
          <cell r="P102">
            <v>2338</v>
          </cell>
          <cell r="T102">
            <v>1077.75</v>
          </cell>
          <cell r="U102">
            <v>4311</v>
          </cell>
        </row>
        <row r="103">
          <cell r="H103">
            <v>2733</v>
          </cell>
          <cell r="I103">
            <v>2088</v>
          </cell>
          <cell r="J103">
            <v>2786</v>
          </cell>
          <cell r="K103">
            <v>1705</v>
          </cell>
          <cell r="L103">
            <v>119</v>
          </cell>
          <cell r="M103">
            <v>2119</v>
          </cell>
          <cell r="N103">
            <v>1974</v>
          </cell>
          <cell r="O103">
            <v>-282</v>
          </cell>
          <cell r="P103">
            <v>-1345</v>
          </cell>
          <cell r="T103">
            <v>2328</v>
          </cell>
          <cell r="U103">
            <v>9312</v>
          </cell>
        </row>
        <row r="104">
          <cell r="H104">
            <v>0</v>
          </cell>
          <cell r="I104">
            <v>4</v>
          </cell>
          <cell r="J104">
            <v>21</v>
          </cell>
          <cell r="K104">
            <v>3</v>
          </cell>
          <cell r="L104">
            <v>8</v>
          </cell>
          <cell r="M104">
            <v>7</v>
          </cell>
          <cell r="N104">
            <v>1</v>
          </cell>
          <cell r="O104">
            <v>19</v>
          </cell>
          <cell r="P104">
            <v>32</v>
          </cell>
          <cell r="T104">
            <v>7</v>
          </cell>
          <cell r="U104">
            <v>28</v>
          </cell>
        </row>
        <row r="105">
          <cell r="H105">
            <v>0</v>
          </cell>
          <cell r="I105">
            <v>0</v>
          </cell>
          <cell r="J105">
            <v>191</v>
          </cell>
          <cell r="K105">
            <v>86</v>
          </cell>
          <cell r="L105">
            <v>151</v>
          </cell>
          <cell r="M105">
            <v>52</v>
          </cell>
          <cell r="N105">
            <v>19</v>
          </cell>
          <cell r="O105">
            <v>8</v>
          </cell>
          <cell r="P105">
            <v>29</v>
          </cell>
          <cell r="T105">
            <v>69.25</v>
          </cell>
          <cell r="U105">
            <v>277</v>
          </cell>
        </row>
        <row r="106">
          <cell r="H106">
            <v>0</v>
          </cell>
          <cell r="I106">
            <v>4</v>
          </cell>
          <cell r="J106">
            <v>-170</v>
          </cell>
          <cell r="K106">
            <v>-83</v>
          </cell>
          <cell r="L106">
            <v>-24</v>
          </cell>
          <cell r="M106">
            <v>2074</v>
          </cell>
          <cell r="N106">
            <v>1956</v>
          </cell>
          <cell r="O106">
            <v>-271</v>
          </cell>
          <cell r="P106">
            <v>-1342</v>
          </cell>
          <cell r="T106">
            <v>-62.25</v>
          </cell>
          <cell r="U106">
            <v>-249</v>
          </cell>
        </row>
        <row r="107">
          <cell r="H107">
            <v>4218</v>
          </cell>
          <cell r="I107">
            <v>2139</v>
          </cell>
          <cell r="J107">
            <v>2861</v>
          </cell>
          <cell r="K107">
            <v>433</v>
          </cell>
          <cell r="L107">
            <v>1224</v>
          </cell>
          <cell r="M107">
            <v>2657</v>
          </cell>
          <cell r="N107">
            <v>1888</v>
          </cell>
          <cell r="O107">
            <v>-1568</v>
          </cell>
          <cell r="P107">
            <v>-2666</v>
          </cell>
          <cell r="T107">
            <v>2412.75</v>
          </cell>
          <cell r="U107">
            <v>9651</v>
          </cell>
        </row>
        <row r="108">
          <cell r="H108">
            <v>20851</v>
          </cell>
          <cell r="I108">
            <v>22471</v>
          </cell>
          <cell r="J108">
            <v>22639</v>
          </cell>
          <cell r="K108">
            <v>22876</v>
          </cell>
          <cell r="L108">
            <v>21708</v>
          </cell>
          <cell r="M108">
            <v>22912</v>
          </cell>
          <cell r="N108">
            <v>23530</v>
          </cell>
          <cell r="O108">
            <v>23519</v>
          </cell>
          <cell r="P108">
            <v>22356</v>
          </cell>
          <cell r="T108">
            <v>22209.25</v>
          </cell>
          <cell r="U108">
            <v>20851</v>
          </cell>
        </row>
        <row r="109">
          <cell r="H109">
            <v>22471</v>
          </cell>
          <cell r="I109">
            <v>22639</v>
          </cell>
          <cell r="J109">
            <v>22876</v>
          </cell>
          <cell r="K109">
            <v>21708</v>
          </cell>
          <cell r="L109">
            <v>22912</v>
          </cell>
          <cell r="M109">
            <v>23530</v>
          </cell>
          <cell r="N109">
            <v>23519</v>
          </cell>
          <cell r="O109">
            <v>22356</v>
          </cell>
          <cell r="P109">
            <v>21379</v>
          </cell>
          <cell r="T109">
            <v>22423.5</v>
          </cell>
          <cell r="U109">
            <v>21708</v>
          </cell>
        </row>
        <row r="110">
          <cell r="T110" t="e">
            <v>#DIV/0!</v>
          </cell>
          <cell r="U110" t="e">
            <v>#VALUE!</v>
          </cell>
        </row>
        <row r="111">
          <cell r="H111">
            <v>20463</v>
          </cell>
          <cell r="I111">
            <v>20964</v>
          </cell>
          <cell r="J111">
            <v>20990</v>
          </cell>
          <cell r="K111">
            <v>20411</v>
          </cell>
          <cell r="L111">
            <v>21556</v>
          </cell>
          <cell r="M111">
            <v>21667</v>
          </cell>
          <cell r="N111">
            <v>21991</v>
          </cell>
          <cell r="O111">
            <v>20469</v>
          </cell>
          <cell r="P111">
            <v>19802</v>
          </cell>
          <cell r="T111">
            <v>20707</v>
          </cell>
          <cell r="U111">
            <v>20411</v>
          </cell>
        </row>
        <row r="112">
          <cell r="H112">
            <v>448</v>
          </cell>
          <cell r="I112">
            <v>543</v>
          </cell>
          <cell r="J112">
            <v>528</v>
          </cell>
          <cell r="K112">
            <v>520</v>
          </cell>
          <cell r="L112">
            <v>499</v>
          </cell>
          <cell r="M112">
            <v>662</v>
          </cell>
          <cell r="N112">
            <v>626</v>
          </cell>
          <cell r="O112">
            <v>590</v>
          </cell>
          <cell r="P112">
            <v>540</v>
          </cell>
          <cell r="T112">
            <v>509.75</v>
          </cell>
          <cell r="U112">
            <v>520</v>
          </cell>
        </row>
        <row r="113">
          <cell r="H113">
            <v>1560</v>
          </cell>
          <cell r="I113">
            <v>1132</v>
          </cell>
          <cell r="J113">
            <v>1358</v>
          </cell>
          <cell r="K113">
            <v>777</v>
          </cell>
          <cell r="L113">
            <v>857</v>
          </cell>
          <cell r="M113">
            <v>1201</v>
          </cell>
          <cell r="N113">
            <v>902</v>
          </cell>
          <cell r="O113">
            <v>1297</v>
          </cell>
          <cell r="P113">
            <v>1037</v>
          </cell>
          <cell r="T113">
            <v>1206.75</v>
          </cell>
          <cell r="U113">
            <v>777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T114">
            <v>0</v>
          </cell>
          <cell r="U114" t="e">
            <v>#VALUE!</v>
          </cell>
        </row>
        <row r="115">
          <cell r="H115">
            <v>2008</v>
          </cell>
          <cell r="I115">
            <v>1675</v>
          </cell>
          <cell r="J115">
            <v>1886</v>
          </cell>
          <cell r="K115">
            <v>1297</v>
          </cell>
          <cell r="L115">
            <v>1356</v>
          </cell>
          <cell r="M115">
            <v>1863</v>
          </cell>
          <cell r="N115">
            <v>1528</v>
          </cell>
          <cell r="O115">
            <v>1887</v>
          </cell>
          <cell r="P115">
            <v>1577</v>
          </cell>
          <cell r="T115">
            <v>1716.5</v>
          </cell>
          <cell r="U115">
            <v>1297</v>
          </cell>
        </row>
        <row r="122">
          <cell r="H122">
            <v>16728</v>
          </cell>
          <cell r="I122">
            <v>15639</v>
          </cell>
          <cell r="J122">
            <v>16861</v>
          </cell>
          <cell r="K122">
            <v>10007</v>
          </cell>
          <cell r="L122">
            <v>12480</v>
          </cell>
          <cell r="M122">
            <v>13355</v>
          </cell>
          <cell r="N122">
            <v>14636</v>
          </cell>
          <cell r="O122">
            <v>16467</v>
          </cell>
          <cell r="P122">
            <v>12981</v>
          </cell>
          <cell r="T122">
            <v>14808.75</v>
          </cell>
          <cell r="U122">
            <v>59235</v>
          </cell>
        </row>
        <row r="123">
          <cell r="H123">
            <v>3864</v>
          </cell>
          <cell r="I123">
            <v>2749</v>
          </cell>
          <cell r="J123">
            <v>2360</v>
          </cell>
          <cell r="K123">
            <v>1991</v>
          </cell>
          <cell r="L123">
            <v>1916</v>
          </cell>
          <cell r="M123">
            <v>2429</v>
          </cell>
          <cell r="N123">
            <v>3943</v>
          </cell>
          <cell r="O123">
            <v>5595</v>
          </cell>
          <cell r="P123">
            <v>4053</v>
          </cell>
          <cell r="T123">
            <v>2741</v>
          </cell>
          <cell r="U123">
            <v>10964</v>
          </cell>
        </row>
        <row r="124">
          <cell r="H124">
            <v>12260</v>
          </cell>
          <cell r="I124">
            <v>12333</v>
          </cell>
          <cell r="J124">
            <v>13897</v>
          </cell>
          <cell r="K124">
            <v>7456</v>
          </cell>
          <cell r="L124">
            <v>10080</v>
          </cell>
          <cell r="M124">
            <v>10461</v>
          </cell>
          <cell r="N124">
            <v>10061</v>
          </cell>
          <cell r="O124">
            <v>10155</v>
          </cell>
          <cell r="P124">
            <v>8266</v>
          </cell>
          <cell r="T124">
            <v>11486.5</v>
          </cell>
          <cell r="U124">
            <v>45946</v>
          </cell>
        </row>
        <row r="125">
          <cell r="H125">
            <v>604</v>
          </cell>
          <cell r="I125">
            <v>557</v>
          </cell>
          <cell r="J125">
            <v>604</v>
          </cell>
          <cell r="K125">
            <v>560</v>
          </cell>
          <cell r="L125">
            <v>484</v>
          </cell>
          <cell r="M125">
            <v>465</v>
          </cell>
          <cell r="N125">
            <v>632</v>
          </cell>
          <cell r="O125">
            <v>717</v>
          </cell>
          <cell r="P125">
            <v>662</v>
          </cell>
          <cell r="T125">
            <v>581.25</v>
          </cell>
          <cell r="U125">
            <v>2325</v>
          </cell>
        </row>
        <row r="126">
          <cell r="H126">
            <v>10962</v>
          </cell>
          <cell r="I126">
            <v>10133</v>
          </cell>
          <cell r="J126">
            <v>11092</v>
          </cell>
          <cell r="K126">
            <v>5755</v>
          </cell>
          <cell r="L126">
            <v>7374</v>
          </cell>
          <cell r="M126">
            <v>8200</v>
          </cell>
          <cell r="N126">
            <v>8756</v>
          </cell>
          <cell r="O126">
            <v>9647</v>
          </cell>
          <cell r="P126">
            <v>7466</v>
          </cell>
          <cell r="T126">
            <v>9485.5</v>
          </cell>
          <cell r="U126">
            <v>37942</v>
          </cell>
        </row>
        <row r="127">
          <cell r="H127">
            <v>2162</v>
          </cell>
          <cell r="I127">
            <v>1411</v>
          </cell>
          <cell r="J127">
            <v>1356</v>
          </cell>
          <cell r="K127">
            <v>1112</v>
          </cell>
          <cell r="L127">
            <v>1045</v>
          </cell>
          <cell r="M127">
            <v>1423</v>
          </cell>
          <cell r="N127">
            <v>2297</v>
          </cell>
          <cell r="O127">
            <v>3344</v>
          </cell>
          <cell r="P127">
            <v>2241</v>
          </cell>
          <cell r="T127">
            <v>1510.25</v>
          </cell>
          <cell r="U127">
            <v>6041</v>
          </cell>
        </row>
        <row r="128">
          <cell r="H128">
            <v>8196</v>
          </cell>
          <cell r="I128">
            <v>8165</v>
          </cell>
          <cell r="J128">
            <v>9132</v>
          </cell>
          <cell r="K128">
            <v>4083</v>
          </cell>
          <cell r="L128">
            <v>5845</v>
          </cell>
          <cell r="M128">
            <v>6312</v>
          </cell>
          <cell r="N128">
            <v>5827</v>
          </cell>
          <cell r="O128">
            <v>5586</v>
          </cell>
          <cell r="P128">
            <v>4563</v>
          </cell>
          <cell r="T128">
            <v>7394</v>
          </cell>
          <cell r="U128">
            <v>29576</v>
          </cell>
        </row>
        <row r="129">
          <cell r="H129">
            <v>604</v>
          </cell>
          <cell r="I129">
            <v>557</v>
          </cell>
          <cell r="J129">
            <v>604</v>
          </cell>
          <cell r="K129">
            <v>560</v>
          </cell>
          <cell r="L129">
            <v>484</v>
          </cell>
          <cell r="M129">
            <v>465</v>
          </cell>
          <cell r="N129">
            <v>632</v>
          </cell>
          <cell r="O129">
            <v>717</v>
          </cell>
          <cell r="P129">
            <v>662</v>
          </cell>
          <cell r="T129">
            <v>581.25</v>
          </cell>
          <cell r="U129">
            <v>2325</v>
          </cell>
        </row>
        <row r="130">
          <cell r="H130">
            <v>323</v>
          </cell>
          <cell r="I130">
            <v>346</v>
          </cell>
          <cell r="J130">
            <v>221</v>
          </cell>
          <cell r="K130">
            <v>277</v>
          </cell>
          <cell r="L130">
            <v>265</v>
          </cell>
          <cell r="M130">
            <v>281</v>
          </cell>
          <cell r="N130">
            <v>274</v>
          </cell>
          <cell r="O130">
            <v>391</v>
          </cell>
          <cell r="P130">
            <v>230</v>
          </cell>
          <cell r="T130">
            <v>291.75</v>
          </cell>
          <cell r="U130">
            <v>1167</v>
          </cell>
        </row>
        <row r="131">
          <cell r="H131">
            <v>281</v>
          </cell>
          <cell r="I131">
            <v>211</v>
          </cell>
          <cell r="J131">
            <v>383</v>
          </cell>
          <cell r="K131">
            <v>283</v>
          </cell>
          <cell r="L131">
            <v>219</v>
          </cell>
          <cell r="M131">
            <v>184</v>
          </cell>
          <cell r="N131">
            <v>358</v>
          </cell>
          <cell r="O131">
            <v>326</v>
          </cell>
          <cell r="P131">
            <v>432</v>
          </cell>
          <cell r="T131">
            <v>289.5</v>
          </cell>
          <cell r="U131">
            <v>1158</v>
          </cell>
        </row>
        <row r="132">
          <cell r="H132">
            <v>5766</v>
          </cell>
          <cell r="I132">
            <v>5506</v>
          </cell>
          <cell r="J132">
            <v>5769</v>
          </cell>
          <cell r="K132">
            <v>4252</v>
          </cell>
          <cell r="L132">
            <v>5106</v>
          </cell>
          <cell r="M132">
            <v>5155</v>
          </cell>
          <cell r="N132">
            <v>5880</v>
          </cell>
          <cell r="O132">
            <v>6820</v>
          </cell>
          <cell r="P132">
            <v>5515</v>
          </cell>
          <cell r="T132">
            <v>5323.25</v>
          </cell>
          <cell r="U132">
            <v>21293</v>
          </cell>
        </row>
        <row r="133">
          <cell r="H133">
            <v>1702</v>
          </cell>
          <cell r="I133">
            <v>1338</v>
          </cell>
          <cell r="J133">
            <v>1004</v>
          </cell>
          <cell r="K133">
            <v>879</v>
          </cell>
          <cell r="L133">
            <v>871</v>
          </cell>
          <cell r="M133">
            <v>1006</v>
          </cell>
          <cell r="N133">
            <v>1646</v>
          </cell>
          <cell r="O133">
            <v>2251</v>
          </cell>
          <cell r="P133">
            <v>1812</v>
          </cell>
          <cell r="T133">
            <v>1231</v>
          </cell>
          <cell r="U133">
            <v>4923</v>
          </cell>
        </row>
        <row r="134">
          <cell r="H134">
            <v>4064</v>
          </cell>
          <cell r="I134">
            <v>4168</v>
          </cell>
          <cell r="J134">
            <v>4765</v>
          </cell>
          <cell r="K134">
            <v>3373</v>
          </cell>
          <cell r="L134">
            <v>4235</v>
          </cell>
          <cell r="M134">
            <v>4149</v>
          </cell>
          <cell r="N134">
            <v>4234</v>
          </cell>
          <cell r="O134">
            <v>4569</v>
          </cell>
          <cell r="P134">
            <v>3703</v>
          </cell>
          <cell r="T134">
            <v>4092.5</v>
          </cell>
          <cell r="U134">
            <v>16370</v>
          </cell>
        </row>
        <row r="137">
          <cell r="H137">
            <v>16728</v>
          </cell>
          <cell r="I137">
            <v>15639</v>
          </cell>
          <cell r="J137">
            <v>16861</v>
          </cell>
          <cell r="K137">
            <v>10007</v>
          </cell>
          <cell r="L137">
            <v>12480</v>
          </cell>
          <cell r="M137">
            <v>13355</v>
          </cell>
          <cell r="N137">
            <v>14636</v>
          </cell>
          <cell r="O137">
            <v>16467</v>
          </cell>
          <cell r="P137">
            <v>12981</v>
          </cell>
          <cell r="T137">
            <v>14808.75</v>
          </cell>
          <cell r="U137">
            <v>59235</v>
          </cell>
        </row>
        <row r="138">
          <cell r="H138">
            <v>9095</v>
          </cell>
          <cell r="I138">
            <v>8999</v>
          </cell>
          <cell r="J138">
            <v>10012</v>
          </cell>
          <cell r="K138">
            <v>3764</v>
          </cell>
          <cell r="L138">
            <v>7440</v>
          </cell>
          <cell r="M138">
            <v>7145</v>
          </cell>
          <cell r="N138">
            <v>6649</v>
          </cell>
          <cell r="O138">
            <v>7394</v>
          </cell>
          <cell r="P138">
            <v>6246</v>
          </cell>
          <cell r="T138">
            <v>7967.5</v>
          </cell>
          <cell r="U138">
            <v>31870</v>
          </cell>
        </row>
        <row r="139">
          <cell r="H139">
            <v>7633</v>
          </cell>
          <cell r="I139">
            <v>6640</v>
          </cell>
          <cell r="J139">
            <v>6849</v>
          </cell>
          <cell r="K139">
            <v>6243</v>
          </cell>
          <cell r="L139">
            <v>5040</v>
          </cell>
          <cell r="M139">
            <v>6210</v>
          </cell>
          <cell r="N139">
            <v>7987</v>
          </cell>
          <cell r="O139">
            <v>9073</v>
          </cell>
          <cell r="P139">
            <v>6735</v>
          </cell>
          <cell r="T139">
            <v>6841</v>
          </cell>
          <cell r="U139">
            <v>27365</v>
          </cell>
        </row>
        <row r="140">
          <cell r="H140">
            <v>10962</v>
          </cell>
          <cell r="I140">
            <v>10133</v>
          </cell>
          <cell r="J140">
            <v>11092</v>
          </cell>
          <cell r="K140">
            <v>5755</v>
          </cell>
          <cell r="L140">
            <v>7374</v>
          </cell>
          <cell r="M140">
            <v>8200</v>
          </cell>
          <cell r="N140">
            <v>8756</v>
          </cell>
          <cell r="O140">
            <v>9647</v>
          </cell>
          <cell r="P140">
            <v>7466</v>
          </cell>
          <cell r="T140">
            <v>9485.5</v>
          </cell>
          <cell r="U140">
            <v>37942</v>
          </cell>
        </row>
        <row r="141">
          <cell r="H141">
            <v>6433</v>
          </cell>
          <cell r="I141">
            <v>6371</v>
          </cell>
          <cell r="J141">
            <v>7061</v>
          </cell>
          <cell r="K141">
            <v>2331</v>
          </cell>
          <cell r="L141">
            <v>5041</v>
          </cell>
          <cell r="M141">
            <v>4643</v>
          </cell>
          <cell r="N141">
            <v>4242</v>
          </cell>
          <cell r="O141">
            <v>4533</v>
          </cell>
          <cell r="P141">
            <v>3647</v>
          </cell>
          <cell r="T141">
            <v>5549</v>
          </cell>
          <cell r="U141">
            <v>22196</v>
          </cell>
        </row>
        <row r="142">
          <cell r="H142">
            <v>4529</v>
          </cell>
          <cell r="I142">
            <v>3762</v>
          </cell>
          <cell r="J142">
            <v>4031</v>
          </cell>
          <cell r="K142">
            <v>3424</v>
          </cell>
          <cell r="L142">
            <v>2333</v>
          </cell>
          <cell r="M142">
            <v>3557</v>
          </cell>
          <cell r="N142">
            <v>4514</v>
          </cell>
          <cell r="O142">
            <v>5114</v>
          </cell>
          <cell r="P142">
            <v>3819</v>
          </cell>
          <cell r="T142">
            <v>3936.5</v>
          </cell>
          <cell r="U142">
            <v>15746</v>
          </cell>
        </row>
        <row r="143">
          <cell r="H143">
            <v>5766</v>
          </cell>
          <cell r="I143">
            <v>5506</v>
          </cell>
          <cell r="J143">
            <v>5769</v>
          </cell>
          <cell r="K143">
            <v>4252</v>
          </cell>
          <cell r="L143">
            <v>5106</v>
          </cell>
          <cell r="M143">
            <v>5155</v>
          </cell>
          <cell r="N143">
            <v>5880</v>
          </cell>
          <cell r="O143">
            <v>6820</v>
          </cell>
          <cell r="P143">
            <v>5515</v>
          </cell>
          <cell r="T143">
            <v>5323.25</v>
          </cell>
          <cell r="U143">
            <v>21293</v>
          </cell>
        </row>
        <row r="144">
          <cell r="H144">
            <v>2662</v>
          </cell>
          <cell r="I144">
            <v>2628</v>
          </cell>
          <cell r="J144">
            <v>2951</v>
          </cell>
          <cell r="K144">
            <v>1433</v>
          </cell>
          <cell r="L144">
            <v>2399</v>
          </cell>
          <cell r="M144">
            <v>2502</v>
          </cell>
          <cell r="N144">
            <v>2407</v>
          </cell>
          <cell r="O144">
            <v>2861</v>
          </cell>
          <cell r="P144">
            <v>2599</v>
          </cell>
          <cell r="T144">
            <v>2418.5</v>
          </cell>
          <cell r="U144">
            <v>9674</v>
          </cell>
        </row>
        <row r="145">
          <cell r="H145">
            <v>3104</v>
          </cell>
          <cell r="I145">
            <v>2878</v>
          </cell>
          <cell r="J145">
            <v>2818</v>
          </cell>
          <cell r="K145">
            <v>2819</v>
          </cell>
          <cell r="L145">
            <v>2707</v>
          </cell>
          <cell r="M145">
            <v>2653</v>
          </cell>
          <cell r="N145">
            <v>3473</v>
          </cell>
          <cell r="O145">
            <v>3959</v>
          </cell>
          <cell r="P145">
            <v>2916</v>
          </cell>
          <cell r="T145">
            <v>2904.75</v>
          </cell>
          <cell r="U145">
            <v>11619</v>
          </cell>
        </row>
        <row r="148">
          <cell r="H148">
            <v>16124</v>
          </cell>
          <cell r="I148">
            <v>15082</v>
          </cell>
          <cell r="J148">
            <v>16257</v>
          </cell>
          <cell r="K148">
            <v>9447</v>
          </cell>
          <cell r="L148">
            <v>11996</v>
          </cell>
          <cell r="M148">
            <v>12890</v>
          </cell>
          <cell r="N148">
            <v>14004</v>
          </cell>
          <cell r="O148">
            <v>15750</v>
          </cell>
          <cell r="P148">
            <v>12319</v>
          </cell>
          <cell r="T148">
            <v>14227.5</v>
          </cell>
          <cell r="U148">
            <v>56910</v>
          </cell>
        </row>
        <row r="149">
          <cell r="H149">
            <v>3857</v>
          </cell>
          <cell r="I149">
            <v>2749</v>
          </cell>
          <cell r="J149">
            <v>2360</v>
          </cell>
          <cell r="K149">
            <v>1991</v>
          </cell>
          <cell r="L149">
            <v>1916</v>
          </cell>
          <cell r="M149">
            <v>2429</v>
          </cell>
          <cell r="N149">
            <v>3943</v>
          </cell>
          <cell r="O149">
            <v>5595</v>
          </cell>
          <cell r="P149">
            <v>4053</v>
          </cell>
          <cell r="T149">
            <v>2739.25</v>
          </cell>
          <cell r="U149">
            <v>10957</v>
          </cell>
        </row>
        <row r="150">
          <cell r="H150">
            <v>12260</v>
          </cell>
          <cell r="I150">
            <v>12333</v>
          </cell>
          <cell r="J150">
            <v>13897</v>
          </cell>
          <cell r="K150">
            <v>7456</v>
          </cell>
          <cell r="L150">
            <v>10080</v>
          </cell>
          <cell r="M150">
            <v>10461</v>
          </cell>
          <cell r="N150">
            <v>10061</v>
          </cell>
          <cell r="O150">
            <v>10155</v>
          </cell>
          <cell r="P150">
            <v>8266</v>
          </cell>
          <cell r="T150">
            <v>11486.5</v>
          </cell>
          <cell r="U150">
            <v>45946</v>
          </cell>
        </row>
        <row r="151">
          <cell r="H151">
            <v>7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T151">
            <v>1.75</v>
          </cell>
          <cell r="U151">
            <v>7</v>
          </cell>
        </row>
        <row r="152"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T152">
            <v>0</v>
          </cell>
          <cell r="U152">
            <v>0</v>
          </cell>
        </row>
        <row r="153"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T153">
            <v>0</v>
          </cell>
          <cell r="U153">
            <v>0</v>
          </cell>
        </row>
        <row r="154">
          <cell r="H154">
            <v>7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T154">
            <v>1.75</v>
          </cell>
          <cell r="U154">
            <v>7</v>
          </cell>
        </row>
        <row r="155"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T155">
            <v>0</v>
          </cell>
          <cell r="U155">
            <v>0</v>
          </cell>
        </row>
        <row r="156"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T156">
            <v>0</v>
          </cell>
          <cell r="U156">
            <v>0</v>
          </cell>
        </row>
        <row r="157"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T157">
            <v>0</v>
          </cell>
          <cell r="U157">
            <v>0</v>
          </cell>
        </row>
        <row r="158">
          <cell r="T158" t="e">
            <v>#DIV/0!</v>
          </cell>
          <cell r="U158">
            <v>0</v>
          </cell>
        </row>
        <row r="159">
          <cell r="H159">
            <v>10358</v>
          </cell>
          <cell r="I159">
            <v>9576</v>
          </cell>
          <cell r="J159">
            <v>10488</v>
          </cell>
          <cell r="K159">
            <v>5195</v>
          </cell>
          <cell r="L159">
            <v>6890</v>
          </cell>
          <cell r="M159">
            <v>7735</v>
          </cell>
          <cell r="N159">
            <v>8124</v>
          </cell>
          <cell r="O159">
            <v>8930</v>
          </cell>
          <cell r="P159">
            <v>6804</v>
          </cell>
          <cell r="T159">
            <v>8904.25</v>
          </cell>
          <cell r="U159">
            <v>35617</v>
          </cell>
        </row>
        <row r="160">
          <cell r="H160">
            <v>2160</v>
          </cell>
          <cell r="I160">
            <v>1411</v>
          </cell>
          <cell r="J160">
            <v>1356</v>
          </cell>
          <cell r="K160">
            <v>1112</v>
          </cell>
          <cell r="L160">
            <v>1045</v>
          </cell>
          <cell r="M160">
            <v>1423</v>
          </cell>
          <cell r="N160">
            <v>2297</v>
          </cell>
          <cell r="O160">
            <v>3344</v>
          </cell>
          <cell r="P160">
            <v>2241</v>
          </cell>
          <cell r="T160">
            <v>1509.75</v>
          </cell>
          <cell r="U160">
            <v>6039</v>
          </cell>
        </row>
        <row r="161">
          <cell r="H161">
            <v>8196</v>
          </cell>
          <cell r="I161">
            <v>8165</v>
          </cell>
          <cell r="J161">
            <v>9132</v>
          </cell>
          <cell r="K161">
            <v>4083</v>
          </cell>
          <cell r="L161">
            <v>5845</v>
          </cell>
          <cell r="M161">
            <v>6312</v>
          </cell>
          <cell r="N161">
            <v>5827</v>
          </cell>
          <cell r="O161">
            <v>5586</v>
          </cell>
          <cell r="P161">
            <v>4563</v>
          </cell>
          <cell r="T161">
            <v>7394</v>
          </cell>
          <cell r="U161">
            <v>29576</v>
          </cell>
        </row>
        <row r="162">
          <cell r="H162">
            <v>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T162">
            <v>0.5</v>
          </cell>
          <cell r="U162">
            <v>2</v>
          </cell>
        </row>
        <row r="163"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T163">
            <v>0</v>
          </cell>
          <cell r="U163">
            <v>0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T164">
            <v>0</v>
          </cell>
          <cell r="U164">
            <v>0</v>
          </cell>
        </row>
        <row r="165">
          <cell r="H165">
            <v>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T165">
            <v>0.5</v>
          </cell>
          <cell r="U165">
            <v>2</v>
          </cell>
        </row>
        <row r="166"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T166">
            <v>0</v>
          </cell>
          <cell r="U166">
            <v>0</v>
          </cell>
        </row>
        <row r="167"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T167">
            <v>0</v>
          </cell>
          <cell r="U167">
            <v>0</v>
          </cell>
        </row>
        <row r="168"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T168">
            <v>0</v>
          </cell>
          <cell r="U168">
            <v>0</v>
          </cell>
        </row>
        <row r="169">
          <cell r="T169" t="e">
            <v>#DIV/0!</v>
          </cell>
          <cell r="U169">
            <v>0</v>
          </cell>
        </row>
        <row r="170">
          <cell r="H170">
            <v>5766</v>
          </cell>
          <cell r="I170">
            <v>5506</v>
          </cell>
          <cell r="J170">
            <v>5769</v>
          </cell>
          <cell r="K170">
            <v>4252</v>
          </cell>
          <cell r="L170">
            <v>5106</v>
          </cell>
          <cell r="M170">
            <v>5155</v>
          </cell>
          <cell r="N170">
            <v>5880</v>
          </cell>
          <cell r="O170">
            <v>6820</v>
          </cell>
          <cell r="P170">
            <v>5515</v>
          </cell>
          <cell r="T170">
            <v>5323.25</v>
          </cell>
          <cell r="U170">
            <v>21293</v>
          </cell>
        </row>
        <row r="171">
          <cell r="H171">
            <v>1697</v>
          </cell>
          <cell r="I171">
            <v>1338</v>
          </cell>
          <cell r="J171">
            <v>1004</v>
          </cell>
          <cell r="K171">
            <v>879</v>
          </cell>
          <cell r="L171">
            <v>871</v>
          </cell>
          <cell r="M171">
            <v>1006</v>
          </cell>
          <cell r="N171">
            <v>1646</v>
          </cell>
          <cell r="O171">
            <v>2251</v>
          </cell>
          <cell r="P171">
            <v>1812</v>
          </cell>
          <cell r="T171">
            <v>1229.5</v>
          </cell>
          <cell r="U171">
            <v>4918</v>
          </cell>
        </row>
        <row r="172">
          <cell r="H172">
            <v>4064</v>
          </cell>
          <cell r="I172">
            <v>4168</v>
          </cell>
          <cell r="J172">
            <v>4765</v>
          </cell>
          <cell r="K172">
            <v>3373</v>
          </cell>
          <cell r="L172">
            <v>4235</v>
          </cell>
          <cell r="M172">
            <v>4149</v>
          </cell>
          <cell r="N172">
            <v>4234</v>
          </cell>
          <cell r="O172">
            <v>4569</v>
          </cell>
          <cell r="P172">
            <v>3703</v>
          </cell>
          <cell r="T172">
            <v>4092.5</v>
          </cell>
          <cell r="U172">
            <v>16370</v>
          </cell>
        </row>
        <row r="173">
          <cell r="H173">
            <v>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T173">
            <v>1.25</v>
          </cell>
          <cell r="U173">
            <v>5</v>
          </cell>
        </row>
        <row r="174"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T174">
            <v>0</v>
          </cell>
          <cell r="U174">
            <v>0</v>
          </cell>
        </row>
        <row r="175"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T175">
            <v>0</v>
          </cell>
          <cell r="U175">
            <v>0</v>
          </cell>
        </row>
        <row r="176">
          <cell r="H176">
            <v>5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T176">
            <v>1.25</v>
          </cell>
          <cell r="U176">
            <v>5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T177">
            <v>0</v>
          </cell>
          <cell r="U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T178">
            <v>0</v>
          </cell>
          <cell r="U178">
            <v>0</v>
          </cell>
        </row>
        <row r="179"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T179">
            <v>0</v>
          </cell>
          <cell r="U179">
            <v>0</v>
          </cell>
        </row>
        <row r="180">
          <cell r="T180" t="e">
            <v>#DIV/0!</v>
          </cell>
          <cell r="U180">
            <v>0</v>
          </cell>
        </row>
        <row r="183">
          <cell r="H183">
            <v>15572</v>
          </cell>
          <cell r="I183">
            <v>15060</v>
          </cell>
          <cell r="J183">
            <v>17000</v>
          </cell>
          <cell r="K183">
            <v>10206</v>
          </cell>
          <cell r="L183">
            <v>12524</v>
          </cell>
          <cell r="M183">
            <v>13239</v>
          </cell>
          <cell r="N183">
            <v>13533</v>
          </cell>
          <cell r="O183">
            <v>13963</v>
          </cell>
          <cell r="P183">
            <v>11874</v>
          </cell>
          <cell r="T183">
            <v>14459.5</v>
          </cell>
          <cell r="U183">
            <v>57838</v>
          </cell>
        </row>
        <row r="184">
          <cell r="H184">
            <v>3312</v>
          </cell>
          <cell r="I184">
            <v>2727</v>
          </cell>
          <cell r="J184">
            <v>3103</v>
          </cell>
          <cell r="K184">
            <v>2750</v>
          </cell>
          <cell r="L184">
            <v>2444</v>
          </cell>
          <cell r="M184">
            <v>2778</v>
          </cell>
          <cell r="N184">
            <v>3472</v>
          </cell>
          <cell r="O184">
            <v>3808</v>
          </cell>
          <cell r="P184">
            <v>3608</v>
          </cell>
          <cell r="T184">
            <v>2973</v>
          </cell>
          <cell r="U184">
            <v>11892</v>
          </cell>
        </row>
        <row r="185">
          <cell r="H185">
            <v>12260</v>
          </cell>
          <cell r="I185">
            <v>12333</v>
          </cell>
          <cell r="J185">
            <v>13897</v>
          </cell>
          <cell r="K185">
            <v>7456</v>
          </cell>
          <cell r="L185">
            <v>10080</v>
          </cell>
          <cell r="M185">
            <v>10461</v>
          </cell>
          <cell r="N185">
            <v>10061</v>
          </cell>
          <cell r="O185">
            <v>10155</v>
          </cell>
          <cell r="P185">
            <v>8266</v>
          </cell>
          <cell r="T185">
            <v>11486.5</v>
          </cell>
          <cell r="U185">
            <v>45946</v>
          </cell>
        </row>
        <row r="186">
          <cell r="H186">
            <v>10037</v>
          </cell>
          <cell r="I186">
            <v>9796</v>
          </cell>
          <cell r="J186">
            <v>10973</v>
          </cell>
          <cell r="K186">
            <v>5737</v>
          </cell>
          <cell r="L186">
            <v>7258</v>
          </cell>
          <cell r="M186">
            <v>7884</v>
          </cell>
          <cell r="N186">
            <v>7829</v>
          </cell>
          <cell r="O186">
            <v>7730</v>
          </cell>
          <cell r="P186">
            <v>6716</v>
          </cell>
          <cell r="T186">
            <v>9135.75</v>
          </cell>
          <cell r="U186">
            <v>36543</v>
          </cell>
        </row>
        <row r="187">
          <cell r="H187">
            <v>1841</v>
          </cell>
          <cell r="I187">
            <v>1631</v>
          </cell>
          <cell r="J187">
            <v>1841</v>
          </cell>
          <cell r="K187">
            <v>1654</v>
          </cell>
          <cell r="L187">
            <v>1413</v>
          </cell>
          <cell r="M187">
            <v>1572</v>
          </cell>
          <cell r="N187">
            <v>2002</v>
          </cell>
          <cell r="O187">
            <v>2144</v>
          </cell>
          <cell r="P187">
            <v>2153</v>
          </cell>
          <cell r="T187">
            <v>1741.75</v>
          </cell>
          <cell r="U187">
            <v>6967</v>
          </cell>
        </row>
        <row r="188">
          <cell r="H188">
            <v>8196</v>
          </cell>
          <cell r="I188">
            <v>8165</v>
          </cell>
          <cell r="J188">
            <v>9132</v>
          </cell>
          <cell r="K188">
            <v>4083</v>
          </cell>
          <cell r="L188">
            <v>5845</v>
          </cell>
          <cell r="M188">
            <v>6312</v>
          </cell>
          <cell r="N188">
            <v>5827</v>
          </cell>
          <cell r="O188">
            <v>5586</v>
          </cell>
          <cell r="P188">
            <v>4563</v>
          </cell>
          <cell r="T188">
            <v>7394</v>
          </cell>
          <cell r="U188">
            <v>29576</v>
          </cell>
        </row>
        <row r="189">
          <cell r="H189">
            <v>5535</v>
          </cell>
          <cell r="I189">
            <v>5264</v>
          </cell>
          <cell r="J189">
            <v>6027</v>
          </cell>
          <cell r="K189">
            <v>4469</v>
          </cell>
          <cell r="L189">
            <v>5266</v>
          </cell>
          <cell r="M189">
            <v>5355</v>
          </cell>
          <cell r="N189">
            <v>5704</v>
          </cell>
          <cell r="O189">
            <v>6233</v>
          </cell>
          <cell r="P189">
            <v>5158</v>
          </cell>
          <cell r="T189">
            <v>5323.75</v>
          </cell>
          <cell r="U189">
            <v>21295</v>
          </cell>
        </row>
        <row r="190">
          <cell r="H190">
            <v>1471</v>
          </cell>
          <cell r="I190">
            <v>1096</v>
          </cell>
          <cell r="J190">
            <v>1262</v>
          </cell>
          <cell r="K190">
            <v>1096</v>
          </cell>
          <cell r="L190">
            <v>1031</v>
          </cell>
          <cell r="M190">
            <v>1206</v>
          </cell>
          <cell r="N190">
            <v>1470</v>
          </cell>
          <cell r="O190">
            <v>1664</v>
          </cell>
          <cell r="P190">
            <v>1455</v>
          </cell>
          <cell r="T190">
            <v>1231.25</v>
          </cell>
          <cell r="U190">
            <v>4925</v>
          </cell>
        </row>
        <row r="191">
          <cell r="H191">
            <v>4064</v>
          </cell>
          <cell r="I191">
            <v>4168</v>
          </cell>
          <cell r="J191">
            <v>4765</v>
          </cell>
          <cell r="K191">
            <v>3373</v>
          </cell>
          <cell r="L191">
            <v>4235</v>
          </cell>
          <cell r="M191">
            <v>4149</v>
          </cell>
          <cell r="N191">
            <v>4234</v>
          </cell>
          <cell r="O191">
            <v>4569</v>
          </cell>
          <cell r="P191">
            <v>3703</v>
          </cell>
          <cell r="T191">
            <v>4092.5</v>
          </cell>
          <cell r="U191">
            <v>16370</v>
          </cell>
        </row>
        <row r="194">
          <cell r="H194">
            <v>15572</v>
          </cell>
          <cell r="I194">
            <v>15060</v>
          </cell>
          <cell r="J194">
            <v>17000</v>
          </cell>
          <cell r="K194">
            <v>10206</v>
          </cell>
          <cell r="L194">
            <v>12524</v>
          </cell>
          <cell r="M194">
            <v>13239</v>
          </cell>
          <cell r="N194">
            <v>13533</v>
          </cell>
          <cell r="O194">
            <v>13963</v>
          </cell>
          <cell r="P194">
            <v>11874</v>
          </cell>
          <cell r="T194">
            <v>14459.5</v>
          </cell>
          <cell r="U194">
            <v>57838</v>
          </cell>
        </row>
        <row r="195">
          <cell r="H195">
            <v>14897</v>
          </cell>
          <cell r="I195">
            <v>14522</v>
          </cell>
          <cell r="J195">
            <v>16382</v>
          </cell>
          <cell r="K195">
            <v>9785</v>
          </cell>
          <cell r="L195">
            <v>12053</v>
          </cell>
          <cell r="M195">
            <v>12735</v>
          </cell>
          <cell r="N195">
            <v>13007</v>
          </cell>
          <cell r="O195">
            <v>13343</v>
          </cell>
          <cell r="P195">
            <v>10660</v>
          </cell>
          <cell r="T195">
            <v>13896.5</v>
          </cell>
          <cell r="U195">
            <v>55586</v>
          </cell>
        </row>
        <row r="196">
          <cell r="H196">
            <v>675</v>
          </cell>
          <cell r="I196">
            <v>538</v>
          </cell>
          <cell r="J196">
            <v>618</v>
          </cell>
          <cell r="K196">
            <v>421</v>
          </cell>
          <cell r="L196">
            <v>471</v>
          </cell>
          <cell r="M196">
            <v>504</v>
          </cell>
          <cell r="N196">
            <v>526</v>
          </cell>
          <cell r="O196">
            <v>620</v>
          </cell>
          <cell r="P196">
            <v>1214</v>
          </cell>
          <cell r="T196">
            <v>563</v>
          </cell>
          <cell r="U196">
            <v>2252</v>
          </cell>
        </row>
        <row r="197">
          <cell r="H197">
            <v>10037</v>
          </cell>
          <cell r="I197">
            <v>9796</v>
          </cell>
          <cell r="J197">
            <v>10973</v>
          </cell>
          <cell r="K197">
            <v>5737</v>
          </cell>
          <cell r="L197">
            <v>7258</v>
          </cell>
          <cell r="M197">
            <v>7884</v>
          </cell>
          <cell r="N197">
            <v>7829</v>
          </cell>
          <cell r="O197">
            <v>7730</v>
          </cell>
          <cell r="P197">
            <v>6716</v>
          </cell>
          <cell r="T197">
            <v>9135.75</v>
          </cell>
          <cell r="U197">
            <v>36543</v>
          </cell>
        </row>
        <row r="198">
          <cell r="H198">
            <v>9642</v>
          </cell>
          <cell r="I198">
            <v>9527</v>
          </cell>
          <cell r="J198">
            <v>10719</v>
          </cell>
          <cell r="K198">
            <v>5540</v>
          </cell>
          <cell r="L198">
            <v>7021</v>
          </cell>
          <cell r="M198">
            <v>7700</v>
          </cell>
          <cell r="N198">
            <v>7606</v>
          </cell>
          <cell r="O198">
            <v>7403</v>
          </cell>
          <cell r="P198">
            <v>5865</v>
          </cell>
          <cell r="T198">
            <v>8857</v>
          </cell>
          <cell r="U198">
            <v>35428</v>
          </cell>
        </row>
        <row r="199">
          <cell r="H199">
            <v>395</v>
          </cell>
          <cell r="I199">
            <v>269</v>
          </cell>
          <cell r="J199">
            <v>254</v>
          </cell>
          <cell r="K199">
            <v>197</v>
          </cell>
          <cell r="L199">
            <v>237</v>
          </cell>
          <cell r="M199">
            <v>184</v>
          </cell>
          <cell r="N199">
            <v>223</v>
          </cell>
          <cell r="O199">
            <v>327</v>
          </cell>
          <cell r="P199">
            <v>851</v>
          </cell>
          <cell r="T199">
            <v>278.75</v>
          </cell>
          <cell r="U199">
            <v>1115</v>
          </cell>
        </row>
        <row r="200">
          <cell r="H200">
            <v>5535</v>
          </cell>
          <cell r="I200">
            <v>5264</v>
          </cell>
          <cell r="J200">
            <v>6027</v>
          </cell>
          <cell r="K200">
            <v>4469</v>
          </cell>
          <cell r="L200">
            <v>5266</v>
          </cell>
          <cell r="M200">
            <v>5355</v>
          </cell>
          <cell r="N200">
            <v>5704</v>
          </cell>
          <cell r="O200">
            <v>6233</v>
          </cell>
          <cell r="P200">
            <v>5158</v>
          </cell>
          <cell r="T200">
            <v>5323.75</v>
          </cell>
          <cell r="U200">
            <v>21295</v>
          </cell>
        </row>
        <row r="201">
          <cell r="H201">
            <v>5255</v>
          </cell>
          <cell r="I201">
            <v>4995</v>
          </cell>
          <cell r="J201">
            <v>5663</v>
          </cell>
          <cell r="K201">
            <v>4245</v>
          </cell>
          <cell r="L201">
            <v>5032</v>
          </cell>
          <cell r="M201">
            <v>5035</v>
          </cell>
          <cell r="N201">
            <v>5401</v>
          </cell>
          <cell r="O201">
            <v>5940</v>
          </cell>
          <cell r="P201">
            <v>4795</v>
          </cell>
          <cell r="T201">
            <v>5039.5</v>
          </cell>
          <cell r="U201">
            <v>20158</v>
          </cell>
        </row>
        <row r="202">
          <cell r="H202">
            <v>280</v>
          </cell>
          <cell r="I202">
            <v>269</v>
          </cell>
          <cell r="J202">
            <v>364</v>
          </cell>
          <cell r="K202">
            <v>224</v>
          </cell>
          <cell r="L202">
            <v>234</v>
          </cell>
          <cell r="M202">
            <v>320</v>
          </cell>
          <cell r="N202">
            <v>303</v>
          </cell>
          <cell r="O202">
            <v>293</v>
          </cell>
          <cell r="P202">
            <v>363</v>
          </cell>
          <cell r="T202">
            <v>284.25</v>
          </cell>
          <cell r="U202">
            <v>1137</v>
          </cell>
        </row>
        <row r="205">
          <cell r="H205">
            <v>722663</v>
          </cell>
          <cell r="I205">
            <v>723867</v>
          </cell>
          <cell r="J205">
            <v>733702</v>
          </cell>
          <cell r="K205">
            <v>736948</v>
          </cell>
          <cell r="L205">
            <v>740487</v>
          </cell>
          <cell r="M205">
            <v>743294</v>
          </cell>
          <cell r="N205">
            <v>745974</v>
          </cell>
          <cell r="O205">
            <v>748646</v>
          </cell>
          <cell r="P205">
            <v>753305</v>
          </cell>
          <cell r="T205">
            <v>729295</v>
          </cell>
          <cell r="U205">
            <v>736948</v>
          </cell>
        </row>
        <row r="206">
          <cell r="H206">
            <v>466769</v>
          </cell>
          <cell r="I206">
            <v>461551</v>
          </cell>
          <cell r="J206">
            <v>464364</v>
          </cell>
          <cell r="K206">
            <v>464745</v>
          </cell>
          <cell r="L206">
            <v>462247</v>
          </cell>
          <cell r="M206">
            <v>459560</v>
          </cell>
          <cell r="N206">
            <v>457010</v>
          </cell>
          <cell r="O206">
            <v>454892</v>
          </cell>
          <cell r="P206">
            <v>456293</v>
          </cell>
          <cell r="T206">
            <v>464357.25</v>
          </cell>
          <cell r="U206">
            <v>464745</v>
          </cell>
        </row>
        <row r="207">
          <cell r="H207">
            <v>255894</v>
          </cell>
          <cell r="I207">
            <v>262316</v>
          </cell>
          <cell r="J207">
            <v>269338</v>
          </cell>
          <cell r="K207">
            <v>272203</v>
          </cell>
          <cell r="L207">
            <v>278240</v>
          </cell>
          <cell r="M207">
            <v>283734</v>
          </cell>
          <cell r="N207">
            <v>288964</v>
          </cell>
          <cell r="O207">
            <v>293754</v>
          </cell>
          <cell r="P207">
            <v>297012</v>
          </cell>
          <cell r="T207">
            <v>264937.75</v>
          </cell>
          <cell r="U207">
            <v>272203</v>
          </cell>
        </row>
        <row r="210">
          <cell r="H210">
            <v>116545</v>
          </cell>
          <cell r="I210">
            <v>118367</v>
          </cell>
          <cell r="J210">
            <v>119572</v>
          </cell>
          <cell r="K210">
            <v>120251</v>
          </cell>
          <cell r="L210">
            <v>120238</v>
          </cell>
          <cell r="M210">
            <v>120281</v>
          </cell>
          <cell r="N210">
            <v>120147</v>
          </cell>
          <cell r="O210">
            <v>120280</v>
          </cell>
          <cell r="P210">
            <v>121352</v>
          </cell>
          <cell r="T210">
            <v>118683.75</v>
          </cell>
          <cell r="U210">
            <v>120251</v>
          </cell>
        </row>
        <row r="211">
          <cell r="H211">
            <v>95809</v>
          </cell>
          <cell r="I211">
            <v>97443</v>
          </cell>
          <cell r="J211">
            <v>98399</v>
          </cell>
          <cell r="K211">
            <v>98927</v>
          </cell>
          <cell r="L211">
            <v>98831</v>
          </cell>
          <cell r="M211">
            <v>98750</v>
          </cell>
          <cell r="N211">
            <v>98605</v>
          </cell>
          <cell r="O211">
            <v>98423</v>
          </cell>
          <cell r="P211">
            <v>98703</v>
          </cell>
          <cell r="T211">
            <v>97644.5</v>
          </cell>
          <cell r="U211">
            <v>98927</v>
          </cell>
        </row>
        <row r="212">
          <cell r="H212">
            <v>20736</v>
          </cell>
          <cell r="I212">
            <v>20924</v>
          </cell>
          <cell r="J212">
            <v>21173</v>
          </cell>
          <cell r="K212">
            <v>21324</v>
          </cell>
          <cell r="L212">
            <v>21407</v>
          </cell>
          <cell r="M212">
            <v>21531</v>
          </cell>
          <cell r="N212">
            <v>21542</v>
          </cell>
          <cell r="O212">
            <v>21857</v>
          </cell>
          <cell r="P212">
            <v>22649</v>
          </cell>
          <cell r="T212">
            <v>21039.25</v>
          </cell>
          <cell r="U212">
            <v>21324</v>
          </cell>
        </row>
        <row r="215">
          <cell r="H215">
            <v>132943</v>
          </cell>
          <cell r="I215">
            <v>133332</v>
          </cell>
          <cell r="J215">
            <v>133884</v>
          </cell>
          <cell r="K215">
            <v>133706</v>
          </cell>
          <cell r="L215">
            <v>133179</v>
          </cell>
          <cell r="M215">
            <v>132832</v>
          </cell>
          <cell r="N215">
            <v>132814</v>
          </cell>
          <cell r="O215">
            <v>132784</v>
          </cell>
          <cell r="P215">
            <v>132910</v>
          </cell>
          <cell r="T215">
            <v>133466.25</v>
          </cell>
          <cell r="U215">
            <v>133706</v>
          </cell>
        </row>
        <row r="216">
          <cell r="H216">
            <v>105243</v>
          </cell>
          <cell r="I216">
            <v>105561</v>
          </cell>
          <cell r="J216">
            <v>105760</v>
          </cell>
          <cell r="K216">
            <v>105345</v>
          </cell>
          <cell r="L216">
            <v>104656</v>
          </cell>
          <cell r="M216">
            <v>104082</v>
          </cell>
          <cell r="N216">
            <v>103730</v>
          </cell>
          <cell r="O216">
            <v>103338</v>
          </cell>
          <cell r="P216">
            <v>103019</v>
          </cell>
          <cell r="T216">
            <v>105477.25</v>
          </cell>
          <cell r="U216">
            <v>105345</v>
          </cell>
        </row>
        <row r="217">
          <cell r="H217">
            <v>27700</v>
          </cell>
          <cell r="I217">
            <v>27771</v>
          </cell>
          <cell r="J217">
            <v>28124</v>
          </cell>
          <cell r="K217">
            <v>28361</v>
          </cell>
          <cell r="L217">
            <v>28523</v>
          </cell>
          <cell r="M217">
            <v>28750</v>
          </cell>
          <cell r="N217">
            <v>29084</v>
          </cell>
          <cell r="O217">
            <v>29446</v>
          </cell>
          <cell r="P217">
            <v>29891</v>
          </cell>
          <cell r="T217">
            <v>27989</v>
          </cell>
          <cell r="U217">
            <v>28361</v>
          </cell>
        </row>
        <row r="220">
          <cell r="H220">
            <v>353552</v>
          </cell>
          <cell r="I220">
            <v>362373</v>
          </cell>
          <cell r="J220">
            <v>372154</v>
          </cell>
          <cell r="K220">
            <v>377175</v>
          </cell>
          <cell r="L220">
            <v>385957</v>
          </cell>
          <cell r="M220">
            <v>393439</v>
          </cell>
          <cell r="N220">
            <v>401530</v>
          </cell>
          <cell r="O220">
            <v>408636</v>
          </cell>
          <cell r="T220">
            <v>366313.5</v>
          </cell>
          <cell r="U220">
            <v>377175</v>
          </cell>
        </row>
        <row r="221">
          <cell r="H221">
            <v>166272</v>
          </cell>
          <cell r="I221">
            <v>166590</v>
          </cell>
          <cell r="J221">
            <v>166656</v>
          </cell>
          <cell r="K221">
            <v>166521</v>
          </cell>
          <cell r="L221">
            <v>167452</v>
          </cell>
          <cell r="M221">
            <v>167873</v>
          </cell>
          <cell r="N221">
            <v>168288</v>
          </cell>
          <cell r="O221">
            <v>168560</v>
          </cell>
          <cell r="T221">
            <v>166509.75</v>
          </cell>
          <cell r="U221">
            <v>166521</v>
          </cell>
        </row>
        <row r="222">
          <cell r="H222">
            <v>187280</v>
          </cell>
          <cell r="I222">
            <v>195783</v>
          </cell>
          <cell r="J222">
            <v>205498</v>
          </cell>
          <cell r="K222">
            <v>210654</v>
          </cell>
          <cell r="L222">
            <v>218505</v>
          </cell>
          <cell r="M222">
            <v>225566</v>
          </cell>
          <cell r="N222">
            <v>233242</v>
          </cell>
          <cell r="O222">
            <v>240076</v>
          </cell>
          <cell r="T222">
            <v>199803.75</v>
          </cell>
          <cell r="U222">
            <v>210654</v>
          </cell>
        </row>
        <row r="225">
          <cell r="H225">
            <v>67552</v>
          </cell>
          <cell r="I225">
            <v>70638</v>
          </cell>
          <cell r="J225">
            <v>74256</v>
          </cell>
          <cell r="K225">
            <v>76029</v>
          </cell>
          <cell r="L225">
            <v>78546</v>
          </cell>
          <cell r="M225">
            <v>80091</v>
          </cell>
          <cell r="N225">
            <v>81387</v>
          </cell>
          <cell r="O225">
            <v>83323</v>
          </cell>
          <cell r="T225">
            <v>72118.75</v>
          </cell>
          <cell r="U225">
            <v>76029</v>
          </cell>
        </row>
        <row r="226">
          <cell r="H226">
            <v>54258</v>
          </cell>
          <cell r="I226">
            <v>56210</v>
          </cell>
          <cell r="J226">
            <v>58324</v>
          </cell>
          <cell r="K226">
            <v>59032</v>
          </cell>
          <cell r="L226">
            <v>60117</v>
          </cell>
          <cell r="M226">
            <v>60919</v>
          </cell>
          <cell r="N226">
            <v>61868</v>
          </cell>
          <cell r="O226">
            <v>63065</v>
          </cell>
          <cell r="T226">
            <v>56956</v>
          </cell>
          <cell r="U226">
            <v>59032</v>
          </cell>
        </row>
        <row r="227">
          <cell r="H227">
            <v>13294</v>
          </cell>
          <cell r="I227">
            <v>14428</v>
          </cell>
          <cell r="J227">
            <v>15932</v>
          </cell>
          <cell r="K227">
            <v>16997</v>
          </cell>
          <cell r="L227">
            <v>18429</v>
          </cell>
          <cell r="M227">
            <v>19172</v>
          </cell>
          <cell r="N227">
            <v>19519</v>
          </cell>
          <cell r="O227">
            <v>20258</v>
          </cell>
          <cell r="T227">
            <v>15162.75</v>
          </cell>
          <cell r="U227">
            <v>16997</v>
          </cell>
        </row>
        <row r="230">
          <cell r="H230">
            <v>11769</v>
          </cell>
          <cell r="I230">
            <v>12780</v>
          </cell>
          <cell r="J230">
            <v>16240</v>
          </cell>
          <cell r="K230">
            <v>9850</v>
          </cell>
          <cell r="L230">
            <v>11849</v>
          </cell>
          <cell r="M230">
            <v>11525</v>
          </cell>
          <cell r="N230">
            <v>9083</v>
          </cell>
          <cell r="O230">
            <v>5172</v>
          </cell>
        </row>
        <row r="231">
          <cell r="H231">
            <v>14897</v>
          </cell>
          <cell r="I231">
            <v>14522</v>
          </cell>
          <cell r="J231">
            <v>16382</v>
          </cell>
          <cell r="K231">
            <v>9785</v>
          </cell>
          <cell r="L231">
            <v>10611</v>
          </cell>
          <cell r="M231">
            <v>10507</v>
          </cell>
          <cell r="N231">
            <v>7886</v>
          </cell>
          <cell r="O231">
            <v>3794</v>
          </cell>
          <cell r="T231">
            <v>13896.5</v>
          </cell>
          <cell r="U231">
            <v>55586</v>
          </cell>
        </row>
        <row r="232">
          <cell r="H232">
            <v>1133864</v>
          </cell>
          <cell r="I232">
            <v>1144481</v>
          </cell>
          <cell r="J232">
            <v>1160826</v>
          </cell>
          <cell r="K232">
            <v>1170611</v>
          </cell>
          <cell r="L232">
            <v>54</v>
          </cell>
          <cell r="M232">
            <v>18</v>
          </cell>
          <cell r="N232">
            <v>32</v>
          </cell>
          <cell r="O232">
            <v>31</v>
          </cell>
          <cell r="T232">
            <v>1152445.5</v>
          </cell>
          <cell r="U232">
            <v>1170611</v>
          </cell>
        </row>
        <row r="233">
          <cell r="H233">
            <v>2693</v>
          </cell>
          <cell r="I233">
            <v>3715</v>
          </cell>
          <cell r="J233">
            <v>4391</v>
          </cell>
          <cell r="K233">
            <v>3984</v>
          </cell>
          <cell r="L233">
            <v>1184</v>
          </cell>
          <cell r="M233">
            <v>1000</v>
          </cell>
          <cell r="N233">
            <v>1165</v>
          </cell>
          <cell r="O233">
            <v>1347</v>
          </cell>
          <cell r="T233">
            <v>3695.75</v>
          </cell>
          <cell r="U233">
            <v>14783</v>
          </cell>
        </row>
        <row r="234">
          <cell r="H234">
            <v>4031</v>
          </cell>
          <cell r="I234">
            <v>4081</v>
          </cell>
          <cell r="J234">
            <v>5829</v>
          </cell>
          <cell r="K234">
            <v>3824</v>
          </cell>
          <cell r="L234">
            <v>8865</v>
          </cell>
          <cell r="M234">
            <v>8048</v>
          </cell>
          <cell r="N234">
            <v>6067</v>
          </cell>
          <cell r="O234">
            <v>3966</v>
          </cell>
          <cell r="T234">
            <v>4441.25</v>
          </cell>
          <cell r="U234">
            <v>17765</v>
          </cell>
        </row>
        <row r="235">
          <cell r="H235">
            <v>2777</v>
          </cell>
          <cell r="I235">
            <v>2754</v>
          </cell>
          <cell r="J235">
            <v>3473</v>
          </cell>
          <cell r="K235">
            <v>2461</v>
          </cell>
          <cell r="L235">
            <v>8144</v>
          </cell>
          <cell r="M235">
            <v>7536</v>
          </cell>
          <cell r="N235">
            <v>5377</v>
          </cell>
          <cell r="O235">
            <v>3152</v>
          </cell>
          <cell r="T235">
            <v>2866.25</v>
          </cell>
          <cell r="U235">
            <v>11465</v>
          </cell>
        </row>
        <row r="236">
          <cell r="H236">
            <v>1073</v>
          </cell>
          <cell r="I236">
            <v>1079</v>
          </cell>
          <cell r="J236">
            <v>1162</v>
          </cell>
          <cell r="K236">
            <v>945</v>
          </cell>
          <cell r="L236">
            <v>41</v>
          </cell>
          <cell r="M236">
            <v>0</v>
          </cell>
          <cell r="N236">
            <v>22</v>
          </cell>
          <cell r="O236">
            <v>19</v>
          </cell>
          <cell r="T236">
            <v>1064.75</v>
          </cell>
          <cell r="U236">
            <v>4259</v>
          </cell>
        </row>
        <row r="237">
          <cell r="H237">
            <v>181</v>
          </cell>
          <cell r="I237">
            <v>248</v>
          </cell>
          <cell r="J237">
            <v>1194</v>
          </cell>
          <cell r="K237">
            <v>418</v>
          </cell>
          <cell r="L237">
            <v>680</v>
          </cell>
          <cell r="M237">
            <v>512</v>
          </cell>
          <cell r="N237">
            <v>668</v>
          </cell>
          <cell r="O237">
            <v>795</v>
          </cell>
          <cell r="T237">
            <v>510.25</v>
          </cell>
          <cell r="U237">
            <v>2041</v>
          </cell>
        </row>
        <row r="238">
          <cell r="H238">
            <v>68577</v>
          </cell>
          <cell r="I238">
            <v>83026</v>
          </cell>
          <cell r="J238">
            <v>72760</v>
          </cell>
          <cell r="K238">
            <v>52818</v>
          </cell>
          <cell r="L238">
            <v>2984</v>
          </cell>
          <cell r="M238">
            <v>3477</v>
          </cell>
          <cell r="N238">
            <v>3016</v>
          </cell>
          <cell r="O238">
            <v>1206</v>
          </cell>
          <cell r="T238">
            <v>69295.25</v>
          </cell>
          <cell r="U238">
            <v>277181</v>
          </cell>
        </row>
        <row r="239">
          <cell r="H239">
            <v>144268</v>
          </cell>
          <cell r="I239">
            <v>203254</v>
          </cell>
          <cell r="J239">
            <v>171193</v>
          </cell>
          <cell r="K239">
            <v>148359</v>
          </cell>
          <cell r="L239">
            <v>2467</v>
          </cell>
          <cell r="M239">
            <v>2971</v>
          </cell>
          <cell r="N239">
            <v>2509</v>
          </cell>
          <cell r="O239">
            <v>642</v>
          </cell>
          <cell r="T239">
            <v>166768.5</v>
          </cell>
          <cell r="U239">
            <v>667074</v>
          </cell>
        </row>
        <row r="240">
          <cell r="H240">
            <v>44566</v>
          </cell>
          <cell r="I240">
            <v>44995</v>
          </cell>
          <cell r="J240">
            <v>45639</v>
          </cell>
          <cell r="K240">
            <v>46201</v>
          </cell>
          <cell r="L240">
            <v>13</v>
          </cell>
          <cell r="M240">
            <v>18</v>
          </cell>
          <cell r="N240">
            <v>10</v>
          </cell>
          <cell r="O240">
            <v>12</v>
          </cell>
          <cell r="T240">
            <v>45350.25</v>
          </cell>
          <cell r="U240">
            <v>46201</v>
          </cell>
        </row>
        <row r="241">
          <cell r="H241">
            <v>0</v>
          </cell>
          <cell r="I241">
            <v>221</v>
          </cell>
          <cell r="J241">
            <v>551</v>
          </cell>
          <cell r="K241">
            <v>460</v>
          </cell>
          <cell r="L241">
            <v>504</v>
          </cell>
          <cell r="M241">
            <v>488</v>
          </cell>
          <cell r="N241">
            <v>497</v>
          </cell>
          <cell r="O241">
            <v>552</v>
          </cell>
        </row>
        <row r="242">
          <cell r="H242">
            <v>9642</v>
          </cell>
          <cell r="I242">
            <v>9527</v>
          </cell>
          <cell r="J242">
            <v>10719</v>
          </cell>
          <cell r="K242">
            <v>5540</v>
          </cell>
          <cell r="L242">
            <v>7021</v>
          </cell>
          <cell r="M242">
            <v>7700</v>
          </cell>
          <cell r="N242">
            <v>7606</v>
          </cell>
          <cell r="T242">
            <v>8857</v>
          </cell>
          <cell r="U242">
            <v>35428</v>
          </cell>
        </row>
        <row r="243">
          <cell r="H243">
            <v>635271</v>
          </cell>
          <cell r="I243">
            <v>644933</v>
          </cell>
          <cell r="J243">
            <v>655615</v>
          </cell>
          <cell r="K243">
            <v>661155</v>
          </cell>
          <cell r="L243">
            <v>668172</v>
          </cell>
          <cell r="M243">
            <v>675869</v>
          </cell>
          <cell r="N243">
            <v>683475</v>
          </cell>
          <cell r="T243">
            <v>649243.5</v>
          </cell>
          <cell r="U243">
            <v>661155</v>
          </cell>
        </row>
        <row r="244">
          <cell r="H244">
            <v>2458</v>
          </cell>
          <cell r="I244">
            <v>2612</v>
          </cell>
          <cell r="J244">
            <v>3046</v>
          </cell>
          <cell r="K244">
            <v>2789</v>
          </cell>
          <cell r="L244">
            <v>2627</v>
          </cell>
          <cell r="M244">
            <v>2639</v>
          </cell>
          <cell r="N244">
            <v>2964</v>
          </cell>
          <cell r="T244">
            <v>2726.25</v>
          </cell>
          <cell r="U244">
            <v>10905</v>
          </cell>
        </row>
        <row r="245">
          <cell r="H245">
            <v>2813</v>
          </cell>
          <cell r="I245">
            <v>2994</v>
          </cell>
          <cell r="J245">
            <v>4417</v>
          </cell>
          <cell r="K245">
            <v>2831</v>
          </cell>
          <cell r="L245">
            <v>12053</v>
          </cell>
          <cell r="M245">
            <v>12735</v>
          </cell>
          <cell r="N245">
            <v>13007</v>
          </cell>
          <cell r="O245">
            <v>13560</v>
          </cell>
          <cell r="T245">
            <v>3263.75</v>
          </cell>
          <cell r="U245">
            <v>13055</v>
          </cell>
        </row>
        <row r="246">
          <cell r="H246">
            <v>1873</v>
          </cell>
          <cell r="I246">
            <v>1913</v>
          </cell>
          <cell r="J246">
            <v>2398</v>
          </cell>
          <cell r="K246">
            <v>1713</v>
          </cell>
          <cell r="L246">
            <v>1186700</v>
          </cell>
          <cell r="M246">
            <v>1199432</v>
          </cell>
          <cell r="N246">
            <v>1212439</v>
          </cell>
          <cell r="O246">
            <v>1225999</v>
          </cell>
          <cell r="T246">
            <v>1974.25</v>
          </cell>
          <cell r="U246">
            <v>7897</v>
          </cell>
        </row>
        <row r="247">
          <cell r="H247">
            <v>803</v>
          </cell>
          <cell r="I247">
            <v>849</v>
          </cell>
          <cell r="J247">
            <v>852</v>
          </cell>
          <cell r="K247">
            <v>732</v>
          </cell>
          <cell r="L247">
            <v>3740</v>
          </cell>
          <cell r="M247">
            <v>3694</v>
          </cell>
          <cell r="N247">
            <v>3891</v>
          </cell>
          <cell r="O247">
            <v>4088</v>
          </cell>
          <cell r="T247">
            <v>809</v>
          </cell>
          <cell r="U247">
            <v>3236</v>
          </cell>
        </row>
        <row r="248">
          <cell r="H248">
            <v>137</v>
          </cell>
          <cell r="I248">
            <v>232</v>
          </cell>
          <cell r="J248">
            <v>1167</v>
          </cell>
          <cell r="K248">
            <v>386</v>
          </cell>
          <cell r="L248">
            <v>4388</v>
          </cell>
          <cell r="M248">
            <v>6571</v>
          </cell>
          <cell r="N248">
            <v>6324</v>
          </cell>
          <cell r="O248">
            <v>5213</v>
          </cell>
          <cell r="T248">
            <v>480.5</v>
          </cell>
          <cell r="U248">
            <v>1922</v>
          </cell>
        </row>
        <row r="249">
          <cell r="H249">
            <v>34751</v>
          </cell>
          <cell r="I249">
            <v>46903</v>
          </cell>
          <cell r="J249">
            <v>40311</v>
          </cell>
          <cell r="K249">
            <v>21240</v>
          </cell>
          <cell r="L249">
            <v>2940</v>
          </cell>
          <cell r="M249">
            <v>5088</v>
          </cell>
          <cell r="N249">
            <v>4940</v>
          </cell>
          <cell r="O249">
            <v>3233</v>
          </cell>
          <cell r="T249">
            <v>35801.25</v>
          </cell>
          <cell r="U249">
            <v>143205</v>
          </cell>
        </row>
        <row r="250">
          <cell r="H250">
            <v>94304</v>
          </cell>
          <cell r="I250">
            <v>126849</v>
          </cell>
          <cell r="J250">
            <v>115426</v>
          </cell>
          <cell r="K250">
            <v>99678</v>
          </cell>
          <cell r="L250">
            <v>1235</v>
          </cell>
          <cell r="M250">
            <v>1242</v>
          </cell>
          <cell r="N250">
            <v>844</v>
          </cell>
          <cell r="O250">
            <v>1369</v>
          </cell>
          <cell r="T250">
            <v>109064.25</v>
          </cell>
          <cell r="U250">
            <v>436257</v>
          </cell>
        </row>
        <row r="251">
          <cell r="H251">
            <v>40298</v>
          </cell>
          <cell r="I251">
            <v>40568</v>
          </cell>
          <cell r="J251">
            <v>40895</v>
          </cell>
          <cell r="K251">
            <v>41327</v>
          </cell>
          <cell r="L251">
            <v>213</v>
          </cell>
          <cell r="M251">
            <v>241</v>
          </cell>
          <cell r="N251">
            <v>540</v>
          </cell>
          <cell r="O251">
            <v>611</v>
          </cell>
          <cell r="T251">
            <v>40772</v>
          </cell>
          <cell r="U251">
            <v>41327</v>
          </cell>
        </row>
        <row r="252">
          <cell r="H252">
            <v>68577</v>
          </cell>
          <cell r="I252">
            <v>83026</v>
          </cell>
          <cell r="J252">
            <v>72760</v>
          </cell>
          <cell r="K252">
            <v>52818</v>
          </cell>
          <cell r="L252">
            <v>57231</v>
          </cell>
          <cell r="M252">
            <v>99594</v>
          </cell>
          <cell r="N252">
            <v>123771</v>
          </cell>
          <cell r="O252">
            <v>234318</v>
          </cell>
          <cell r="T252">
            <v>99011.875</v>
          </cell>
          <cell r="U252">
            <v>792095</v>
          </cell>
        </row>
        <row r="253">
          <cell r="H253">
            <v>5255</v>
          </cell>
          <cell r="I253">
            <v>4995</v>
          </cell>
          <cell r="J253">
            <v>5663</v>
          </cell>
          <cell r="K253">
            <v>4245</v>
          </cell>
          <cell r="L253">
            <v>173961</v>
          </cell>
          <cell r="M253">
            <v>102009</v>
          </cell>
          <cell r="N253">
            <v>97706</v>
          </cell>
          <cell r="O253">
            <v>129137</v>
          </cell>
          <cell r="T253">
            <v>5039.5</v>
          </cell>
          <cell r="U253">
            <v>20158</v>
          </cell>
        </row>
        <row r="254">
          <cell r="H254">
            <v>498593</v>
          </cell>
          <cell r="I254">
            <v>499548</v>
          </cell>
          <cell r="J254">
            <v>505211</v>
          </cell>
          <cell r="K254">
            <v>509456</v>
          </cell>
          <cell r="L254">
            <v>46945</v>
          </cell>
          <cell r="M254">
            <v>47539</v>
          </cell>
          <cell r="N254">
            <v>48264</v>
          </cell>
          <cell r="O254">
            <v>48927</v>
          </cell>
          <cell r="T254">
            <v>503202</v>
          </cell>
          <cell r="U254">
            <v>509456</v>
          </cell>
        </row>
        <row r="255">
          <cell r="H255">
            <v>235</v>
          </cell>
          <cell r="I255">
            <v>1103</v>
          </cell>
          <cell r="J255">
            <v>1345</v>
          </cell>
          <cell r="K255">
            <v>1195</v>
          </cell>
          <cell r="L255">
            <v>1113</v>
          </cell>
          <cell r="M255">
            <v>1055</v>
          </cell>
          <cell r="N255">
            <v>927</v>
          </cell>
          <cell r="T255">
            <v>969.5</v>
          </cell>
          <cell r="U255">
            <v>3878</v>
          </cell>
        </row>
        <row r="256">
          <cell r="H256">
            <v>1218</v>
          </cell>
          <cell r="I256">
            <v>1087</v>
          </cell>
          <cell r="J256">
            <v>1412</v>
          </cell>
          <cell r="K256">
            <v>993</v>
          </cell>
          <cell r="L256">
            <v>7021</v>
          </cell>
          <cell r="M256">
            <v>7700</v>
          </cell>
          <cell r="N256">
            <v>7606</v>
          </cell>
          <cell r="O256">
            <v>7620</v>
          </cell>
          <cell r="T256">
            <v>1177.5</v>
          </cell>
          <cell r="U256">
            <v>4710</v>
          </cell>
        </row>
        <row r="257">
          <cell r="H257">
            <v>904</v>
          </cell>
          <cell r="I257">
            <v>841</v>
          </cell>
          <cell r="J257">
            <v>1075</v>
          </cell>
          <cell r="K257">
            <v>748</v>
          </cell>
          <cell r="L257">
            <v>668172</v>
          </cell>
          <cell r="M257">
            <v>675869</v>
          </cell>
          <cell r="N257">
            <v>683475</v>
          </cell>
          <cell r="O257">
            <v>691095</v>
          </cell>
          <cell r="T257">
            <v>892</v>
          </cell>
          <cell r="U257">
            <v>3568</v>
          </cell>
        </row>
        <row r="258">
          <cell r="H258">
            <v>270</v>
          </cell>
          <cell r="I258">
            <v>230</v>
          </cell>
          <cell r="J258">
            <v>310</v>
          </cell>
          <cell r="K258">
            <v>213</v>
          </cell>
          <cell r="L258">
            <v>2627</v>
          </cell>
          <cell r="M258">
            <v>2639</v>
          </cell>
          <cell r="N258">
            <v>2964</v>
          </cell>
          <cell r="O258">
            <v>3135</v>
          </cell>
          <cell r="T258">
            <v>255.75</v>
          </cell>
          <cell r="U258">
            <v>1023</v>
          </cell>
        </row>
        <row r="259">
          <cell r="H259">
            <v>44</v>
          </cell>
          <cell r="I259">
            <v>16</v>
          </cell>
          <cell r="J259">
            <v>27</v>
          </cell>
          <cell r="K259">
            <v>32</v>
          </cell>
          <cell r="L259">
            <v>3200</v>
          </cell>
          <cell r="M259">
            <v>4121</v>
          </cell>
          <cell r="N259">
            <v>3881</v>
          </cell>
          <cell r="O259">
            <v>4108</v>
          </cell>
          <cell r="T259">
            <v>29.75</v>
          </cell>
          <cell r="U259">
            <v>119</v>
          </cell>
        </row>
        <row r="260">
          <cell r="H260">
            <v>33826</v>
          </cell>
          <cell r="I260">
            <v>36123</v>
          </cell>
          <cell r="J260">
            <v>32449</v>
          </cell>
          <cell r="K260">
            <v>31578</v>
          </cell>
          <cell r="L260">
            <v>2067</v>
          </cell>
          <cell r="M260">
            <v>2982</v>
          </cell>
          <cell r="N260">
            <v>2880</v>
          </cell>
          <cell r="O260">
            <v>2440</v>
          </cell>
          <cell r="T260">
            <v>33494</v>
          </cell>
          <cell r="U260">
            <v>133976</v>
          </cell>
        </row>
        <row r="261">
          <cell r="H261">
            <v>49964</v>
          </cell>
          <cell r="I261">
            <v>76405</v>
          </cell>
          <cell r="J261">
            <v>55767</v>
          </cell>
          <cell r="K261">
            <v>48681</v>
          </cell>
          <cell r="L261">
            <v>934</v>
          </cell>
          <cell r="M261">
            <v>971</v>
          </cell>
          <cell r="N261">
            <v>539</v>
          </cell>
          <cell r="O261">
            <v>1116</v>
          </cell>
          <cell r="T261">
            <v>57704.25</v>
          </cell>
          <cell r="U261">
            <v>230817</v>
          </cell>
        </row>
        <row r="262">
          <cell r="H262">
            <v>4268</v>
          </cell>
          <cell r="I262">
            <v>4427</v>
          </cell>
          <cell r="J262">
            <v>4744</v>
          </cell>
          <cell r="K262">
            <v>4874</v>
          </cell>
          <cell r="L262">
            <v>199</v>
          </cell>
          <cell r="M262">
            <v>168</v>
          </cell>
          <cell r="N262">
            <v>462</v>
          </cell>
          <cell r="O262">
            <v>552</v>
          </cell>
          <cell r="T262">
            <v>4578.25</v>
          </cell>
          <cell r="U262">
            <v>4874</v>
          </cell>
        </row>
        <row r="263">
          <cell r="H263">
            <v>34751</v>
          </cell>
          <cell r="I263">
            <v>46903</v>
          </cell>
          <cell r="J263">
            <v>40311</v>
          </cell>
          <cell r="K263">
            <v>21240</v>
          </cell>
          <cell r="L263">
            <v>26607</v>
          </cell>
          <cell r="M263">
            <v>55431</v>
          </cell>
          <cell r="N263">
            <v>59916</v>
          </cell>
          <cell r="O263">
            <v>113929</v>
          </cell>
          <cell r="T263">
            <v>49886</v>
          </cell>
          <cell r="U263">
            <v>399088</v>
          </cell>
        </row>
        <row r="264">
          <cell r="H264">
            <v>94304</v>
          </cell>
          <cell r="I264">
            <v>126849</v>
          </cell>
          <cell r="J264">
            <v>115426</v>
          </cell>
          <cell r="K264">
            <v>99678</v>
          </cell>
          <cell r="L264">
            <v>90699</v>
          </cell>
          <cell r="M264">
            <v>78027</v>
          </cell>
          <cell r="N264">
            <v>69592</v>
          </cell>
          <cell r="O264">
            <v>87196</v>
          </cell>
          <cell r="T264">
            <v>95221.375</v>
          </cell>
          <cell r="U264">
            <v>761771</v>
          </cell>
        </row>
        <row r="265">
          <cell r="H265">
            <v>139546</v>
          </cell>
          <cell r="I265">
            <v>138936</v>
          </cell>
          <cell r="J265">
            <v>154632</v>
          </cell>
          <cell r="K265">
            <v>119642</v>
          </cell>
          <cell r="L265">
            <v>41716</v>
          </cell>
          <cell r="M265">
            <v>42171</v>
          </cell>
          <cell r="N265">
            <v>42593</v>
          </cell>
          <cell r="O265">
            <v>43111</v>
          </cell>
          <cell r="T265">
            <v>138189</v>
          </cell>
          <cell r="U265">
            <v>552756</v>
          </cell>
        </row>
        <row r="266">
          <cell r="H266">
            <v>81679</v>
          </cell>
          <cell r="I266">
            <v>81136</v>
          </cell>
          <cell r="J266">
            <v>89758</v>
          </cell>
          <cell r="K266">
            <v>69474</v>
          </cell>
          <cell r="L266">
            <v>80498</v>
          </cell>
          <cell r="M266">
            <v>74815</v>
          </cell>
          <cell r="N266">
            <v>71933</v>
          </cell>
          <cell r="T266">
            <v>80511.75</v>
          </cell>
          <cell r="U266">
            <v>322047</v>
          </cell>
        </row>
        <row r="267">
          <cell r="H267">
            <v>57867</v>
          </cell>
          <cell r="I267">
            <v>57800</v>
          </cell>
          <cell r="J267">
            <v>64874</v>
          </cell>
          <cell r="K267">
            <v>50168</v>
          </cell>
          <cell r="L267">
            <v>5032</v>
          </cell>
          <cell r="M267">
            <v>5035</v>
          </cell>
          <cell r="N267">
            <v>5401</v>
          </cell>
          <cell r="O267">
            <v>5940</v>
          </cell>
          <cell r="T267">
            <v>57677.25</v>
          </cell>
          <cell r="U267">
            <v>230709</v>
          </cell>
        </row>
        <row r="268">
          <cell r="H268">
            <v>498593</v>
          </cell>
          <cell r="I268">
            <v>503588</v>
          </cell>
          <cell r="J268">
            <v>509251</v>
          </cell>
          <cell r="K268">
            <v>513496</v>
          </cell>
          <cell r="L268">
            <v>518528</v>
          </cell>
          <cell r="M268">
            <v>523563</v>
          </cell>
          <cell r="N268">
            <v>528964</v>
          </cell>
          <cell r="O268">
            <v>534904</v>
          </cell>
          <cell r="T268">
            <v>516360.875</v>
          </cell>
          <cell r="U268">
            <v>48927</v>
          </cell>
        </row>
        <row r="269">
          <cell r="H269">
            <v>235</v>
          </cell>
          <cell r="I269">
            <v>1103</v>
          </cell>
          <cell r="J269">
            <v>1345</v>
          </cell>
          <cell r="K269">
            <v>1195</v>
          </cell>
          <cell r="L269">
            <v>1113</v>
          </cell>
          <cell r="M269">
            <v>1055</v>
          </cell>
          <cell r="N269">
            <v>927</v>
          </cell>
          <cell r="O269">
            <v>953</v>
          </cell>
          <cell r="T269">
            <v>990.75</v>
          </cell>
          <cell r="U269">
            <v>7926</v>
          </cell>
        </row>
        <row r="270">
          <cell r="H270">
            <v>1218</v>
          </cell>
          <cell r="I270">
            <v>1087</v>
          </cell>
          <cell r="J270">
            <v>1412</v>
          </cell>
          <cell r="K270">
            <v>993</v>
          </cell>
          <cell r="L270">
            <v>1188</v>
          </cell>
          <cell r="M270">
            <v>2450</v>
          </cell>
          <cell r="N270">
            <v>2443</v>
          </cell>
          <cell r="O270">
            <v>1105</v>
          </cell>
          <cell r="T270">
            <v>1487</v>
          </cell>
          <cell r="U270">
            <v>11896</v>
          </cell>
        </row>
        <row r="271">
          <cell r="H271">
            <v>904</v>
          </cell>
          <cell r="I271">
            <v>841</v>
          </cell>
          <cell r="J271">
            <v>1075</v>
          </cell>
          <cell r="K271">
            <v>748</v>
          </cell>
          <cell r="L271">
            <v>873</v>
          </cell>
          <cell r="M271">
            <v>2106</v>
          </cell>
          <cell r="N271">
            <v>2060</v>
          </cell>
          <cell r="O271">
            <v>793</v>
          </cell>
          <cell r="T271">
            <v>1175</v>
          </cell>
          <cell r="U271">
            <v>9400</v>
          </cell>
        </row>
        <row r="272">
          <cell r="H272">
            <v>667694.01800000004</v>
          </cell>
          <cell r="I272">
            <v>632815.11199999996</v>
          </cell>
          <cell r="J272">
            <v>609068.50300000003</v>
          </cell>
          <cell r="K272">
            <v>213</v>
          </cell>
          <cell r="L272">
            <v>301</v>
          </cell>
          <cell r="M272">
            <v>271</v>
          </cell>
          <cell r="N272">
            <v>305</v>
          </cell>
          <cell r="O272">
            <v>253</v>
          </cell>
          <cell r="T272">
            <v>269.125</v>
          </cell>
          <cell r="U272">
            <v>1909577.6329999999</v>
          </cell>
        </row>
        <row r="273">
          <cell r="H273">
            <v>52073</v>
          </cell>
          <cell r="I273">
            <v>49864</v>
          </cell>
          <cell r="J273">
            <v>47631</v>
          </cell>
          <cell r="K273">
            <v>32</v>
          </cell>
          <cell r="L273">
            <v>14</v>
          </cell>
          <cell r="M273">
            <v>73</v>
          </cell>
          <cell r="N273">
            <v>78</v>
          </cell>
          <cell r="O273">
            <v>59</v>
          </cell>
          <cell r="T273">
            <v>42.875</v>
          </cell>
          <cell r="U273">
            <v>149568</v>
          </cell>
        </row>
        <row r="274">
          <cell r="H274">
            <v>475.97947930500817</v>
          </cell>
          <cell r="I274">
            <v>438.78274809562572</v>
          </cell>
          <cell r="J274">
            <v>423.51215704762484</v>
          </cell>
          <cell r="K274">
            <v>31578</v>
          </cell>
          <cell r="L274">
            <v>30624</v>
          </cell>
          <cell r="M274">
            <v>44163</v>
          </cell>
          <cell r="N274">
            <v>63855</v>
          </cell>
          <cell r="O274">
            <v>120389</v>
          </cell>
          <cell r="T274">
            <v>49125.875</v>
          </cell>
          <cell r="U274">
            <v>1316.5687407785331</v>
          </cell>
        </row>
        <row r="275">
          <cell r="H275">
            <v>37.121314191330214</v>
          </cell>
          <cell r="I275">
            <v>34.574811088013782</v>
          </cell>
          <cell r="J275">
            <v>33.119932245676182</v>
          </cell>
          <cell r="K275">
            <v>48681</v>
          </cell>
          <cell r="L275">
            <v>83262</v>
          </cell>
          <cell r="M275">
            <v>23982</v>
          </cell>
          <cell r="N275">
            <v>28114</v>
          </cell>
          <cell r="O275">
            <v>41941</v>
          </cell>
          <cell r="T275">
            <v>51014.5</v>
          </cell>
          <cell r="U275">
            <v>103.12047544849078</v>
          </cell>
        </row>
        <row r="276">
          <cell r="H276">
            <v>4268</v>
          </cell>
          <cell r="I276">
            <v>4427</v>
          </cell>
          <cell r="J276">
            <v>4744</v>
          </cell>
          <cell r="K276">
            <v>4874</v>
          </cell>
          <cell r="L276">
            <v>5229</v>
          </cell>
          <cell r="M276">
            <v>5368</v>
          </cell>
          <cell r="N276">
            <v>5671</v>
          </cell>
          <cell r="O276">
            <v>5816</v>
          </cell>
          <cell r="T276">
            <v>5049.625</v>
          </cell>
          <cell r="U276">
            <v>552</v>
          </cell>
        </row>
        <row r="277">
          <cell r="H277">
            <v>58651</v>
          </cell>
          <cell r="I277">
            <v>57955</v>
          </cell>
          <cell r="J277">
            <v>56992</v>
          </cell>
          <cell r="K277">
            <v>56660</v>
          </cell>
          <cell r="L277">
            <v>56021</v>
          </cell>
          <cell r="U277">
            <v>173598</v>
          </cell>
        </row>
        <row r="278">
          <cell r="H278">
            <v>39267</v>
          </cell>
          <cell r="I278">
            <v>38870</v>
          </cell>
          <cell r="J278">
            <v>38252</v>
          </cell>
          <cell r="K278">
            <v>38022</v>
          </cell>
          <cell r="L278">
            <v>37573</v>
          </cell>
          <cell r="U278">
            <v>116389</v>
          </cell>
        </row>
        <row r="279">
          <cell r="H279">
            <v>19384</v>
          </cell>
          <cell r="I279">
            <v>19085</v>
          </cell>
          <cell r="J279">
            <v>18740</v>
          </cell>
          <cell r="K279">
            <v>119642</v>
          </cell>
          <cell r="L279">
            <v>140943</v>
          </cell>
          <cell r="M279">
            <v>129070</v>
          </cell>
          <cell r="N279">
            <v>123434</v>
          </cell>
          <cell r="O279">
            <v>132556</v>
          </cell>
          <cell r="T279">
            <v>134844.875</v>
          </cell>
          <cell r="U279">
            <v>57209</v>
          </cell>
        </row>
        <row r="280">
          <cell r="H280">
            <v>41.810577432368177</v>
          </cell>
          <cell r="I280">
            <v>40.184966641381322</v>
          </cell>
          <cell r="J280">
            <v>39.629047858444643</v>
          </cell>
          <cell r="K280">
            <v>69474</v>
          </cell>
          <cell r="L280">
            <v>80498</v>
          </cell>
          <cell r="M280">
            <v>74815</v>
          </cell>
          <cell r="N280">
            <v>71933</v>
          </cell>
          <cell r="O280">
            <v>80185</v>
          </cell>
          <cell r="T280">
            <v>78684.75</v>
          </cell>
          <cell r="U280">
            <v>119.68809034624454</v>
          </cell>
        </row>
        <row r="281">
          <cell r="H281">
            <v>57867</v>
          </cell>
          <cell r="I281">
            <v>57800</v>
          </cell>
          <cell r="J281">
            <v>64874</v>
          </cell>
          <cell r="K281">
            <v>50168</v>
          </cell>
          <cell r="L281">
            <v>60445</v>
          </cell>
          <cell r="M281">
            <v>54255</v>
          </cell>
          <cell r="N281">
            <v>51501</v>
          </cell>
          <cell r="O281">
            <v>52371</v>
          </cell>
          <cell r="T281">
            <v>56160.125</v>
          </cell>
          <cell r="U281">
            <v>449281</v>
          </cell>
        </row>
        <row r="282">
          <cell r="H282">
            <v>12548.968000000001</v>
          </cell>
          <cell r="I282">
            <v>11973.503000000001</v>
          </cell>
          <cell r="J282">
            <v>11479.967000000001</v>
          </cell>
          <cell r="K282">
            <v>11945.08</v>
          </cell>
          <cell r="L282">
            <v>10655.69</v>
          </cell>
          <cell r="U282">
            <v>36002.438000000002</v>
          </cell>
        </row>
        <row r="283">
          <cell r="H283">
            <v>48495.493999999999</v>
          </cell>
          <cell r="I283">
            <v>46192.788</v>
          </cell>
          <cell r="J283">
            <v>43903.898000000001</v>
          </cell>
          <cell r="K283">
            <v>45481.115000000005</v>
          </cell>
          <cell r="L283">
            <v>40803.811000000002</v>
          </cell>
          <cell r="U283">
            <v>138592.18</v>
          </cell>
        </row>
        <row r="284">
          <cell r="H284">
            <v>25174</v>
          </cell>
          <cell r="I284">
            <v>24536</v>
          </cell>
          <cell r="J284">
            <v>23852</v>
          </cell>
          <cell r="K284">
            <v>24546</v>
          </cell>
          <cell r="L284">
            <v>21337</v>
          </cell>
          <cell r="U284">
            <v>73562</v>
          </cell>
        </row>
        <row r="285">
          <cell r="H285">
            <v>34.571015106442282</v>
          </cell>
          <cell r="I285">
            <v>32.029257956214302</v>
          </cell>
          <cell r="J285">
            <v>30.528314061873104</v>
          </cell>
          <cell r="K285">
            <v>31.357203430730411</v>
          </cell>
          <cell r="L285">
            <v>28.259639584732913</v>
          </cell>
          <cell r="U285">
            <v>95.553136332924254</v>
          </cell>
        </row>
        <row r="286">
          <cell r="H286">
            <v>17.94580614622831</v>
          </cell>
          <cell r="I286">
            <v>17.012826184331502</v>
          </cell>
          <cell r="J286">
            <v>16.585346180509923</v>
          </cell>
          <cell r="K286">
            <v>682263.72600000002</v>
          </cell>
          <cell r="L286">
            <v>613087.64800000004</v>
          </cell>
          <cell r="M286">
            <v>672242.34</v>
          </cell>
          <cell r="U286">
            <v>50.717723142262244</v>
          </cell>
        </row>
        <row r="287">
          <cell r="H287">
            <v>52073</v>
          </cell>
          <cell r="I287">
            <v>49864</v>
          </cell>
          <cell r="J287">
            <v>47631</v>
          </cell>
          <cell r="K287">
            <v>51983</v>
          </cell>
          <cell r="L287">
            <v>46013</v>
          </cell>
          <cell r="M287">
            <v>50626</v>
          </cell>
          <cell r="U287">
            <v>298190</v>
          </cell>
        </row>
        <row r="288">
          <cell r="H288">
            <v>1796.8469999999998</v>
          </cell>
          <cell r="I288">
            <v>1701.788</v>
          </cell>
          <cell r="J288">
            <v>1633.056</v>
          </cell>
          <cell r="K288">
            <v>470.39045655741097</v>
          </cell>
          <cell r="L288">
            <v>424.60827902402542</v>
          </cell>
          <cell r="M288">
            <v>465.57273890784978</v>
          </cell>
          <cell r="U288">
            <v>5131.6909999999998</v>
          </cell>
        </row>
        <row r="289">
          <cell r="H289">
            <v>8564.3700000000008</v>
          </cell>
          <cell r="I289">
            <v>8048.5949999999993</v>
          </cell>
          <cell r="J289">
            <v>7863.5969999999998</v>
          </cell>
          <cell r="K289">
            <v>35.839963596751282</v>
          </cell>
          <cell r="L289">
            <v>31.86738601971064</v>
          </cell>
          <cell r="M289">
            <v>35.061887770932138</v>
          </cell>
          <cell r="U289">
            <v>24476.561999999998</v>
          </cell>
        </row>
        <row r="290">
          <cell r="H290">
            <v>19856</v>
          </cell>
          <cell r="I290">
            <v>16043</v>
          </cell>
          <cell r="J290">
            <v>14969</v>
          </cell>
          <cell r="K290">
            <v>16111</v>
          </cell>
          <cell r="L290">
            <v>15704</v>
          </cell>
          <cell r="U290">
            <v>50868</v>
          </cell>
        </row>
        <row r="291">
          <cell r="H291">
            <v>6.105288145887557</v>
          </cell>
          <cell r="I291">
            <v>5.5807526802689758</v>
          </cell>
          <cell r="J291">
            <v>5.4679053525498613</v>
          </cell>
          <cell r="K291">
            <v>56660</v>
          </cell>
          <cell r="L291">
            <v>56021</v>
          </cell>
          <cell r="M291">
            <v>54121</v>
          </cell>
          <cell r="U291">
            <v>16.875499510486616</v>
          </cell>
        </row>
        <row r="292">
          <cell r="H292">
            <v>14.154759944367573</v>
          </cell>
          <cell r="I292">
            <v>11.123930977960153</v>
          </cell>
          <cell r="J292">
            <v>10.40860502163563</v>
          </cell>
          <cell r="K292">
            <v>38022</v>
          </cell>
          <cell r="L292">
            <v>37573</v>
          </cell>
          <cell r="M292">
            <v>36100</v>
          </cell>
          <cell r="U292">
            <v>35.071220749851761</v>
          </cell>
        </row>
        <row r="293">
          <cell r="H293">
            <v>19384</v>
          </cell>
          <cell r="I293">
            <v>19085</v>
          </cell>
          <cell r="J293">
            <v>18740</v>
          </cell>
          <cell r="K293">
            <v>18638</v>
          </cell>
          <cell r="L293">
            <v>18448</v>
          </cell>
          <cell r="M293">
            <v>18021</v>
          </cell>
          <cell r="U293">
            <v>112316</v>
          </cell>
        </row>
        <row r="294">
          <cell r="H294">
            <v>41.810577432368177</v>
          </cell>
          <cell r="I294">
            <v>40.184966641381322</v>
          </cell>
          <cell r="J294">
            <v>39.629047858444643</v>
          </cell>
          <cell r="K294">
            <v>39.064546820920839</v>
          </cell>
          <cell r="L294">
            <v>38.798661947932324</v>
          </cell>
          <cell r="M294">
            <v>37.482408802801295</v>
          </cell>
          <cell r="U294" t="e">
            <v>#DIV/0!</v>
          </cell>
        </row>
        <row r="295">
          <cell r="H295">
            <v>141863.4</v>
          </cell>
          <cell r="I295">
            <v>142856.5</v>
          </cell>
          <cell r="J295">
            <v>145041.78000000003</v>
          </cell>
          <cell r="K295">
            <v>140946.5</v>
          </cell>
          <cell r="L295">
            <v>144324.5</v>
          </cell>
          <cell r="M295">
            <v>136815.9</v>
          </cell>
          <cell r="N295">
            <v>-0.1</v>
          </cell>
          <cell r="T295">
            <v>142677.04500000001</v>
          </cell>
          <cell r="U295">
            <v>570708.17999999993</v>
          </cell>
        </row>
        <row r="296">
          <cell r="H296">
            <v>71273</v>
          </cell>
          <cell r="I296">
            <v>72532</v>
          </cell>
          <cell r="J296">
            <v>72202</v>
          </cell>
          <cell r="K296">
            <v>72256</v>
          </cell>
          <cell r="L296">
            <v>10655.69</v>
          </cell>
          <cell r="M296">
            <v>11229.098</v>
          </cell>
          <cell r="N296">
            <v>0</v>
          </cell>
          <cell r="T296">
            <v>72065.75</v>
          </cell>
          <cell r="U296">
            <v>288263</v>
          </cell>
        </row>
        <row r="297">
          <cell r="H297">
            <v>1278.5</v>
          </cell>
          <cell r="I297">
            <v>1252.5</v>
          </cell>
          <cell r="J297">
            <v>1264.98</v>
          </cell>
          <cell r="K297">
            <v>1074.0999999999999</v>
          </cell>
          <cell r="L297">
            <v>40803.811000000002</v>
          </cell>
          <cell r="M297">
            <v>42737.764999999999</v>
          </cell>
          <cell r="N297">
            <v>0</v>
          </cell>
          <cell r="T297">
            <v>1217.52</v>
          </cell>
          <cell r="U297">
            <v>4870.08</v>
          </cell>
        </row>
        <row r="298">
          <cell r="H298">
            <v>60412</v>
          </cell>
          <cell r="I298">
            <v>59025</v>
          </cell>
          <cell r="J298">
            <v>61930.600000000006</v>
          </cell>
          <cell r="K298">
            <v>58238.5</v>
          </cell>
          <cell r="L298">
            <v>21337</v>
          </cell>
          <cell r="M298">
            <v>38738</v>
          </cell>
          <cell r="N298">
            <v>0</v>
          </cell>
          <cell r="T298">
            <v>59901.525000000001</v>
          </cell>
          <cell r="U298">
            <v>239606.09999999998</v>
          </cell>
        </row>
        <row r="299">
          <cell r="H299">
            <v>344.9</v>
          </cell>
          <cell r="I299">
            <v>294</v>
          </cell>
          <cell r="J299">
            <v>371</v>
          </cell>
          <cell r="K299">
            <v>316.39999999999998</v>
          </cell>
          <cell r="L299">
            <v>28.259639584732913</v>
          </cell>
          <cell r="M299">
            <v>29.598757950667078</v>
          </cell>
          <cell r="N299">
            <v>0</v>
          </cell>
          <cell r="T299">
            <v>331.57499999999999</v>
          </cell>
          <cell r="U299">
            <v>1326.3</v>
          </cell>
        </row>
        <row r="300">
          <cell r="H300">
            <v>8555</v>
          </cell>
          <cell r="I300">
            <v>9753</v>
          </cell>
          <cell r="J300">
            <v>9273.1999999999989</v>
          </cell>
          <cell r="K300">
            <v>9061.5</v>
          </cell>
          <cell r="L300">
            <v>14.777441494850716</v>
          </cell>
          <cell r="M300">
            <v>26.828653428482781</v>
          </cell>
          <cell r="N300">
            <v>0</v>
          </cell>
          <cell r="T300">
            <v>9160.6749999999993</v>
          </cell>
          <cell r="U300">
            <v>36642.700000000004</v>
          </cell>
        </row>
        <row r="301">
          <cell r="H301">
            <v>0</v>
          </cell>
          <cell r="I301">
            <v>0</v>
          </cell>
          <cell r="J301">
            <v>0</v>
          </cell>
          <cell r="T301">
            <v>0</v>
          </cell>
          <cell r="U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1710.6470000000002</v>
          </cell>
          <cell r="L302">
            <v>1471.356</v>
          </cell>
          <cell r="M302">
            <v>1604.7250000000001</v>
          </cell>
          <cell r="T302">
            <v>0</v>
          </cell>
          <cell r="U302">
            <v>0</v>
          </cell>
        </row>
        <row r="303">
          <cell r="H303">
            <v>0</v>
          </cell>
          <cell r="I303">
            <v>8048.5949999999993</v>
          </cell>
          <cell r="J303">
            <v>7863.5969999999998</v>
          </cell>
          <cell r="K303">
            <v>8334.6939999999995</v>
          </cell>
          <cell r="L303">
            <v>7158.4560000000001</v>
          </cell>
          <cell r="M303">
            <v>0</v>
          </cell>
          <cell r="T303">
            <v>0</v>
          </cell>
          <cell r="U303">
            <v>47876.009999999995</v>
          </cell>
        </row>
        <row r="304">
          <cell r="H304">
            <v>19856</v>
          </cell>
          <cell r="I304">
            <v>16043</v>
          </cell>
          <cell r="J304">
            <v>14969</v>
          </cell>
          <cell r="K304">
            <v>16111</v>
          </cell>
          <cell r="L304">
            <v>15704</v>
          </cell>
          <cell r="M304">
            <v>18060</v>
          </cell>
          <cell r="U304">
            <v>100743</v>
          </cell>
        </row>
        <row r="305">
          <cell r="H305">
            <v>6.105288145887557</v>
          </cell>
          <cell r="I305">
            <v>5.5807526802689758</v>
          </cell>
          <cell r="J305">
            <v>5.4679053525498613</v>
          </cell>
          <cell r="K305">
            <v>5.7464003530011993</v>
          </cell>
          <cell r="L305">
            <v>4.9577571698675111</v>
          </cell>
          <cell r="M305">
            <v>5.4756396547138877</v>
          </cell>
          <cell r="U305" t="e">
            <v>#DIV/0!</v>
          </cell>
        </row>
        <row r="306">
          <cell r="H306">
            <v>2299.1880000000001</v>
          </cell>
          <cell r="I306">
            <v>2247.5439999999999</v>
          </cell>
          <cell r="J306">
            <v>2356.915</v>
          </cell>
          <cell r="K306">
            <v>2277.12</v>
          </cell>
          <cell r="L306">
            <v>10.87617477785704</v>
          </cell>
          <cell r="M306">
            <v>12.507756748371083</v>
          </cell>
          <cell r="N306">
            <v>0</v>
          </cell>
          <cell r="T306">
            <v>2295.19175</v>
          </cell>
          <cell r="U306">
            <v>9180.7669999999998</v>
          </cell>
        </row>
        <row r="307">
          <cell r="H307">
            <v>2179.788</v>
          </cell>
          <cell r="I307">
            <v>2127.6439999999998</v>
          </cell>
          <cell r="J307">
            <v>2255.9679999999998</v>
          </cell>
          <cell r="K307">
            <v>2182.9699999999998</v>
          </cell>
          <cell r="L307">
            <v>2265.81</v>
          </cell>
          <cell r="M307">
            <v>2179.5210000000002</v>
          </cell>
          <cell r="N307">
            <v>0</v>
          </cell>
          <cell r="T307">
            <v>2186.5924999999997</v>
          </cell>
          <cell r="U307">
            <v>8746.369999999999</v>
          </cell>
        </row>
        <row r="308">
          <cell r="H308">
            <v>119.4</v>
          </cell>
          <cell r="I308">
            <v>119.9</v>
          </cell>
          <cell r="J308">
            <v>100.947</v>
          </cell>
          <cell r="K308">
            <v>94.15</v>
          </cell>
          <cell r="L308">
            <v>92.04</v>
          </cell>
          <cell r="M308">
            <v>109.453</v>
          </cell>
          <cell r="N308">
            <v>0</v>
          </cell>
          <cell r="T308">
            <v>108.59925000000001</v>
          </cell>
          <cell r="U308">
            <v>434.39700000000005</v>
          </cell>
        </row>
        <row r="309">
          <cell r="H309">
            <v>567</v>
          </cell>
          <cell r="I309">
            <v>569</v>
          </cell>
          <cell r="J309">
            <v>569</v>
          </cell>
          <cell r="K309">
            <v>569</v>
          </cell>
          <cell r="L309">
            <v>144324.5</v>
          </cell>
          <cell r="M309">
            <v>136815.9</v>
          </cell>
          <cell r="N309">
            <v>139402.9</v>
          </cell>
          <cell r="T309">
            <v>568.5</v>
          </cell>
          <cell r="U309">
            <v>569</v>
          </cell>
        </row>
        <row r="310">
          <cell r="H310">
            <v>4036.0079999999998</v>
          </cell>
          <cell r="I310">
            <v>3569.8900000000003</v>
          </cell>
          <cell r="J310">
            <v>3514.384</v>
          </cell>
          <cell r="K310">
            <v>3841.3290000000002</v>
          </cell>
          <cell r="L310">
            <v>72249.5</v>
          </cell>
          <cell r="M310">
            <v>71249</v>
          </cell>
          <cell r="N310">
            <v>73563</v>
          </cell>
          <cell r="T310">
            <v>3740.4027499999997</v>
          </cell>
          <cell r="U310">
            <v>14961.611000000001</v>
          </cell>
        </row>
        <row r="311">
          <cell r="H311">
            <v>1023.287</v>
          </cell>
          <cell r="I311">
            <v>971.18</v>
          </cell>
          <cell r="J311">
            <v>1288.662</v>
          </cell>
          <cell r="K311">
            <v>1392.9770000000001</v>
          </cell>
          <cell r="L311">
            <v>1004.2</v>
          </cell>
          <cell r="M311">
            <v>1050</v>
          </cell>
          <cell r="N311">
            <v>1217</v>
          </cell>
          <cell r="T311">
            <v>1169.0264999999999</v>
          </cell>
          <cell r="U311">
            <v>4676.1059999999998</v>
          </cell>
        </row>
        <row r="312">
          <cell r="H312">
            <v>0.27100000000000002</v>
          </cell>
          <cell r="I312">
            <v>22.13</v>
          </cell>
          <cell r="J312">
            <v>118.75700000000001</v>
          </cell>
          <cell r="K312">
            <v>18.565999999999999</v>
          </cell>
          <cell r="L312">
            <v>65765</v>
          </cell>
          <cell r="M312">
            <v>59660</v>
          </cell>
          <cell r="N312">
            <v>59410</v>
          </cell>
          <cell r="T312">
            <v>39.931000000000004</v>
          </cell>
          <cell r="U312">
            <v>159.72400000000002</v>
          </cell>
        </row>
        <row r="313">
          <cell r="H313">
            <v>3008.105</v>
          </cell>
          <cell r="I313">
            <v>2571.7800000000002</v>
          </cell>
          <cell r="J313">
            <v>2100.6619999999998</v>
          </cell>
          <cell r="K313">
            <v>2360.0729999999999</v>
          </cell>
          <cell r="L313">
            <v>342</v>
          </cell>
          <cell r="M313">
            <v>272</v>
          </cell>
          <cell r="N313">
            <v>274</v>
          </cell>
          <cell r="T313">
            <v>2510.1550000000002</v>
          </cell>
          <cell r="U313">
            <v>10040.620000000001</v>
          </cell>
        </row>
        <row r="314">
          <cell r="H314">
            <v>4.3449999999999998</v>
          </cell>
          <cell r="I314">
            <v>4.8</v>
          </cell>
          <cell r="J314">
            <v>6.3029999999999999</v>
          </cell>
          <cell r="K314">
            <v>69.712999999999994</v>
          </cell>
          <cell r="L314">
            <v>4963.7999999999993</v>
          </cell>
          <cell r="M314">
            <v>4585</v>
          </cell>
          <cell r="N314">
            <v>4939</v>
          </cell>
          <cell r="T314">
            <v>21.29025</v>
          </cell>
          <cell r="U314">
            <v>85.161000000000001</v>
          </cell>
        </row>
        <row r="315">
          <cell r="H315">
            <v>6335.1959999999999</v>
          </cell>
          <cell r="I315">
            <v>5817.4340000000002</v>
          </cell>
          <cell r="J315">
            <v>5871.299</v>
          </cell>
          <cell r="K315">
            <v>6118.4490000000005</v>
          </cell>
          <cell r="L315">
            <v>5206.9429999999993</v>
          </cell>
          <cell r="M315">
            <v>10645.744000000001</v>
          </cell>
          <cell r="N315">
            <v>0</v>
          </cell>
          <cell r="T315">
            <v>6035.5945000000002</v>
          </cell>
          <cell r="U315">
            <v>24142.378000000001</v>
          </cell>
        </row>
        <row r="316">
          <cell r="H316">
            <v>0</v>
          </cell>
          <cell r="I316">
            <v>0</v>
          </cell>
          <cell r="J316">
            <v>0</v>
          </cell>
          <cell r="T316">
            <v>0</v>
          </cell>
          <cell r="U316">
            <v>0</v>
          </cell>
        </row>
        <row r="317">
          <cell r="H317">
            <v>0</v>
          </cell>
          <cell r="T317">
            <v>0</v>
          </cell>
        </row>
        <row r="319">
          <cell r="H319">
            <v>684367</v>
          </cell>
          <cell r="I319">
            <v>678777</v>
          </cell>
          <cell r="J319">
            <v>698663</v>
          </cell>
          <cell r="K319">
            <v>556938</v>
          </cell>
          <cell r="L319">
            <v>571484</v>
          </cell>
          <cell r="M319">
            <v>587728</v>
          </cell>
          <cell r="N319">
            <v>597547</v>
          </cell>
          <cell r="T319">
            <v>654686.25</v>
          </cell>
          <cell r="U319">
            <v>2618745</v>
          </cell>
        </row>
        <row r="320">
          <cell r="H320">
            <v>3997416</v>
          </cell>
          <cell r="I320">
            <v>3794909</v>
          </cell>
          <cell r="J320">
            <v>4162247</v>
          </cell>
          <cell r="K320">
            <v>3668405</v>
          </cell>
          <cell r="L320">
            <v>2357.85</v>
          </cell>
          <cell r="M320">
            <v>2288.9740000000002</v>
          </cell>
          <cell r="N320">
            <v>2508.8870000000002</v>
          </cell>
          <cell r="T320">
            <v>3905744.25</v>
          </cell>
          <cell r="U320">
            <v>15622977</v>
          </cell>
        </row>
        <row r="321">
          <cell r="H321">
            <v>1610318</v>
          </cell>
          <cell r="I321">
            <v>1458057</v>
          </cell>
          <cell r="J321">
            <v>1445366</v>
          </cell>
          <cell r="K321">
            <v>1150221</v>
          </cell>
          <cell r="L321">
            <v>2265.81</v>
          </cell>
          <cell r="M321">
            <v>2179.5210000000002</v>
          </cell>
          <cell r="N321">
            <v>2401.587</v>
          </cell>
          <cell r="T321">
            <v>1415990.5</v>
          </cell>
          <cell r="U321">
            <v>5663962</v>
          </cell>
        </row>
        <row r="322">
          <cell r="H322">
            <v>341809</v>
          </cell>
          <cell r="I322">
            <v>319787</v>
          </cell>
          <cell r="J322">
            <v>347330</v>
          </cell>
          <cell r="K322">
            <v>296708</v>
          </cell>
          <cell r="L322">
            <v>92.04</v>
          </cell>
          <cell r="M322">
            <v>109.453</v>
          </cell>
          <cell r="N322">
            <v>107.3</v>
          </cell>
          <cell r="T322">
            <v>326408.5</v>
          </cell>
          <cell r="U322">
            <v>1305634</v>
          </cell>
        </row>
        <row r="323">
          <cell r="H323">
            <v>38196</v>
          </cell>
          <cell r="I323">
            <v>34922</v>
          </cell>
          <cell r="J323">
            <v>37495</v>
          </cell>
          <cell r="K323">
            <v>29822</v>
          </cell>
          <cell r="L323">
            <v>584</v>
          </cell>
          <cell r="M323">
            <v>582</v>
          </cell>
          <cell r="N323">
            <v>585</v>
          </cell>
          <cell r="T323">
            <v>35108.75</v>
          </cell>
          <cell r="U323">
            <v>140435</v>
          </cell>
        </row>
        <row r="324">
          <cell r="H324">
            <v>4036.0079999999998</v>
          </cell>
          <cell r="I324">
            <v>3569.8900000000003</v>
          </cell>
          <cell r="J324">
            <v>3514.384</v>
          </cell>
          <cell r="K324">
            <v>3841.3290000000002</v>
          </cell>
          <cell r="L324">
            <v>2849.0929999999998</v>
          </cell>
          <cell r="M324">
            <v>8356.77</v>
          </cell>
          <cell r="N324">
            <v>5298.1689999999999</v>
          </cell>
          <cell r="T324">
            <v>4495.0918571428565</v>
          </cell>
          <cell r="U324">
            <v>31465.643000000004</v>
          </cell>
        </row>
        <row r="325">
          <cell r="H325">
            <v>671377</v>
          </cell>
          <cell r="I325">
            <v>667319</v>
          </cell>
          <cell r="J325">
            <v>685256</v>
          </cell>
          <cell r="K325">
            <v>546881</v>
          </cell>
          <cell r="L325">
            <v>642.86699999999996</v>
          </cell>
          <cell r="M325">
            <v>723.56500000000005</v>
          </cell>
          <cell r="N325">
            <v>800.63800000000003</v>
          </cell>
          <cell r="T325">
            <v>642708.25</v>
          </cell>
          <cell r="U325">
            <v>2570833</v>
          </cell>
        </row>
        <row r="326">
          <cell r="H326">
            <v>3920663</v>
          </cell>
          <cell r="I326">
            <v>3698113</v>
          </cell>
          <cell r="J326">
            <v>4040030</v>
          </cell>
          <cell r="K326">
            <v>3552054</v>
          </cell>
          <cell r="L326">
            <v>0.66600000000000004</v>
          </cell>
          <cell r="M326">
            <v>143.18700000000001</v>
          </cell>
          <cell r="N326">
            <v>54.232999999999997</v>
          </cell>
          <cell r="T326">
            <v>3802715</v>
          </cell>
          <cell r="U326">
            <v>15210860</v>
          </cell>
        </row>
        <row r="327">
          <cell r="H327">
            <v>1315421</v>
          </cell>
          <cell r="I327">
            <v>1199785</v>
          </cell>
          <cell r="J327">
            <v>1196394</v>
          </cell>
          <cell r="K327">
            <v>957312</v>
          </cell>
          <cell r="L327">
            <v>2200.299</v>
          </cell>
          <cell r="M327">
            <v>7482.83</v>
          </cell>
          <cell r="N327">
            <v>4424.0839999999998</v>
          </cell>
          <cell r="T327">
            <v>1167228</v>
          </cell>
          <cell r="U327">
            <v>4668912</v>
          </cell>
        </row>
        <row r="328">
          <cell r="H328">
            <v>323846</v>
          </cell>
          <cell r="I328">
            <v>314819</v>
          </cell>
          <cell r="J328">
            <v>339253</v>
          </cell>
          <cell r="K328">
            <v>288587</v>
          </cell>
          <cell r="L328">
            <v>5.2610000000000001</v>
          </cell>
          <cell r="M328">
            <v>7.1879999999999997</v>
          </cell>
          <cell r="N328">
            <v>19.213999999999999</v>
          </cell>
          <cell r="T328">
            <v>316626.25</v>
          </cell>
          <cell r="U328">
            <v>1266505</v>
          </cell>
        </row>
        <row r="329">
          <cell r="H329">
            <v>35245</v>
          </cell>
          <cell r="I329">
            <v>32535</v>
          </cell>
          <cell r="J329">
            <v>34351</v>
          </cell>
          <cell r="K329">
            <v>27236</v>
          </cell>
          <cell r="L329">
            <v>5206.9429999999993</v>
          </cell>
          <cell r="M329">
            <v>10645.744000000001</v>
          </cell>
          <cell r="N329">
            <v>7807.0560000000005</v>
          </cell>
          <cell r="T329">
            <v>32341.75</v>
          </cell>
          <cell r="U329">
            <v>129367</v>
          </cell>
        </row>
        <row r="331">
          <cell r="H331">
            <v>0.98101895620332369</v>
          </cell>
          <cell r="I331">
            <v>0.98311964017637599</v>
          </cell>
          <cell r="J331">
            <v>0.98081049089475181</v>
          </cell>
          <cell r="K331">
            <v>0.98194233469434655</v>
          </cell>
          <cell r="L331">
            <v>0.98342210805551866</v>
          </cell>
          <cell r="M331">
            <v>0.98003838510331309</v>
          </cell>
          <cell r="N331">
            <v>0.98267416621621395</v>
          </cell>
          <cell r="T331">
            <v>0.98170421327773416</v>
          </cell>
          <cell r="U331">
            <v>0.98170421327773416</v>
          </cell>
        </row>
        <row r="332">
          <cell r="H332">
            <v>0.98079934637776001</v>
          </cell>
          <cell r="I332">
            <v>0.9744931960160309</v>
          </cell>
          <cell r="J332">
            <v>0.97063677383874625</v>
          </cell>
          <cell r="K332">
            <v>0.96828294585794095</v>
          </cell>
          <cell r="L332">
            <v>0.97584647569088157</v>
          </cell>
          <cell r="M332">
            <v>0.97161646923559775</v>
          </cell>
          <cell r="N332">
            <v>0.96887192006653866</v>
          </cell>
          <cell r="T332">
            <v>0.97362109667062813</v>
          </cell>
          <cell r="U332">
            <v>0.97362109667062813</v>
          </cell>
        </row>
        <row r="333">
          <cell r="H333">
            <v>0.81687033244365403</v>
          </cell>
          <cell r="I333">
            <v>0.82286563556843118</v>
          </cell>
          <cell r="J333">
            <v>0.82774466813250069</v>
          </cell>
          <cell r="K333">
            <v>0.83228527387345563</v>
          </cell>
          <cell r="L333">
            <v>571484</v>
          </cell>
          <cell r="M333">
            <v>587728</v>
          </cell>
          <cell r="N333">
            <v>597547</v>
          </cell>
          <cell r="O333">
            <v>612669</v>
          </cell>
          <cell r="T333">
            <v>0.82431908971140699</v>
          </cell>
          <cell r="U333">
            <v>0.82431908971140699</v>
          </cell>
        </row>
        <row r="334">
          <cell r="H334">
            <v>0.94744725855667933</v>
          </cell>
          <cell r="I334">
            <v>0.98446465928883908</v>
          </cell>
          <cell r="J334">
            <v>0.97674545820977166</v>
          </cell>
          <cell r="K334">
            <v>0.97262965609285901</v>
          </cell>
          <cell r="L334">
            <v>3869042</v>
          </cell>
          <cell r="M334">
            <v>3974805</v>
          </cell>
          <cell r="N334">
            <v>4229718</v>
          </cell>
          <cell r="O334">
            <v>4367866</v>
          </cell>
          <cell r="T334">
            <v>0.97003065177530612</v>
          </cell>
          <cell r="U334">
            <v>0.97003065177530612</v>
          </cell>
        </row>
        <row r="335">
          <cell r="H335">
            <v>0.92274060111006384</v>
          </cell>
          <cell r="I335">
            <v>0.93164767195464182</v>
          </cell>
          <cell r="J335">
            <v>0.91614881984264573</v>
          </cell>
          <cell r="K335">
            <v>0.91328549393065517</v>
          </cell>
          <cell r="L335">
            <v>1247275</v>
          </cell>
          <cell r="M335">
            <v>1300922</v>
          </cell>
          <cell r="N335">
            <v>1482270</v>
          </cell>
          <cell r="O335">
            <v>1485779</v>
          </cell>
          <cell r="T335">
            <v>0.92118773809947663</v>
          </cell>
          <cell r="U335">
            <v>0.92118773809947663</v>
          </cell>
        </row>
        <row r="336">
          <cell r="H336">
            <v>341809</v>
          </cell>
          <cell r="I336">
            <v>319787</v>
          </cell>
          <cell r="J336">
            <v>347330</v>
          </cell>
          <cell r="K336">
            <v>296708</v>
          </cell>
          <cell r="L336">
            <v>322030</v>
          </cell>
          <cell r="M336">
            <v>291439</v>
          </cell>
          <cell r="N336">
            <v>313630</v>
          </cell>
          <cell r="O336">
            <v>308708</v>
          </cell>
          <cell r="T336">
            <v>317680.125</v>
          </cell>
          <cell r="U336">
            <v>2541441</v>
          </cell>
        </row>
        <row r="337">
          <cell r="H337">
            <v>38196</v>
          </cell>
          <cell r="I337">
            <v>34922</v>
          </cell>
          <cell r="J337">
            <v>37495</v>
          </cell>
          <cell r="K337">
            <v>29822</v>
          </cell>
          <cell r="L337">
            <v>29738</v>
          </cell>
          <cell r="M337">
            <v>26277</v>
          </cell>
          <cell r="N337">
            <v>37346</v>
          </cell>
          <cell r="O337">
            <v>36615</v>
          </cell>
          <cell r="T337">
            <v>33801.375</v>
          </cell>
          <cell r="U337">
            <v>270411</v>
          </cell>
        </row>
        <row r="338">
          <cell r="H338">
            <v>95.49</v>
          </cell>
          <cell r="I338">
            <v>95.97</v>
          </cell>
          <cell r="J338">
            <v>96.65</v>
          </cell>
          <cell r="K338">
            <v>95.51</v>
          </cell>
          <cell r="L338">
            <v>95.7</v>
          </cell>
          <cell r="M338">
            <v>93.47</v>
          </cell>
          <cell r="N338">
            <v>95.19</v>
          </cell>
          <cell r="T338">
            <v>95.905000000000001</v>
          </cell>
        </row>
        <row r="339">
          <cell r="H339">
            <v>95.57</v>
          </cell>
          <cell r="I339">
            <v>92.71</v>
          </cell>
          <cell r="J339">
            <v>91.97</v>
          </cell>
          <cell r="K339">
            <v>90.07</v>
          </cell>
          <cell r="L339">
            <v>562010</v>
          </cell>
          <cell r="M339">
            <v>575996</v>
          </cell>
          <cell r="N339">
            <v>587194</v>
          </cell>
          <cell r="O339">
            <v>595744</v>
          </cell>
          <cell r="T339">
            <v>92.58</v>
          </cell>
          <cell r="U339">
            <v>4891777</v>
          </cell>
        </row>
        <row r="340">
          <cell r="H340">
            <v>90.05</v>
          </cell>
          <cell r="I340">
            <v>91.56</v>
          </cell>
          <cell r="J340">
            <v>94</v>
          </cell>
          <cell r="K340">
            <v>92.13</v>
          </cell>
          <cell r="L340">
            <v>3775591</v>
          </cell>
          <cell r="M340">
            <v>3861986</v>
          </cell>
          <cell r="N340">
            <v>4098055</v>
          </cell>
          <cell r="O340">
            <v>4236537</v>
          </cell>
          <cell r="T340">
            <v>91.935000000000002</v>
          </cell>
          <cell r="U340">
            <v>31183029</v>
          </cell>
        </row>
        <row r="341">
          <cell r="H341">
            <v>90.74</v>
          </cell>
          <cell r="I341">
            <v>95.05</v>
          </cell>
          <cell r="J341">
            <v>92.16</v>
          </cell>
          <cell r="K341">
            <v>94.1</v>
          </cell>
          <cell r="L341">
            <v>1042439</v>
          </cell>
          <cell r="M341">
            <v>1084072</v>
          </cell>
          <cell r="N341">
            <v>1186138</v>
          </cell>
          <cell r="O341">
            <v>1196084</v>
          </cell>
          <cell r="T341">
            <v>93.012499999999989</v>
          </cell>
          <cell r="U341">
            <v>9177645</v>
          </cell>
        </row>
        <row r="342">
          <cell r="H342">
            <v>87.62</v>
          </cell>
          <cell r="I342">
            <v>90.6</v>
          </cell>
          <cell r="J342">
            <v>88.45</v>
          </cell>
          <cell r="K342">
            <v>89.45</v>
          </cell>
          <cell r="L342">
            <v>308244</v>
          </cell>
          <cell r="M342">
            <v>281557</v>
          </cell>
          <cell r="N342">
            <v>291638</v>
          </cell>
          <cell r="O342">
            <v>300439</v>
          </cell>
          <cell r="T342">
            <v>89.03</v>
          </cell>
          <cell r="U342">
            <v>2448383</v>
          </cell>
        </row>
        <row r="343">
          <cell r="H343">
            <v>35245</v>
          </cell>
          <cell r="I343">
            <v>32535</v>
          </cell>
          <cell r="J343">
            <v>34351</v>
          </cell>
          <cell r="K343">
            <v>27236</v>
          </cell>
          <cell r="L343">
            <v>26924</v>
          </cell>
          <cell r="M343">
            <v>23852</v>
          </cell>
          <cell r="N343">
            <v>35416</v>
          </cell>
          <cell r="O343">
            <v>35628</v>
          </cell>
          <cell r="T343">
            <v>31398.375</v>
          </cell>
          <cell r="U343">
            <v>251187</v>
          </cell>
        </row>
        <row r="345">
          <cell r="H345">
            <v>92.22</v>
          </cell>
          <cell r="I345">
            <v>93.52</v>
          </cell>
          <cell r="J345">
            <v>92.34</v>
          </cell>
          <cell r="K345">
            <v>92.21</v>
          </cell>
          <cell r="L345">
            <v>0.98342210805551866</v>
          </cell>
          <cell r="M345">
            <v>0.98003838510331309</v>
          </cell>
          <cell r="N345">
            <v>0.98267416621621395</v>
          </cell>
          <cell r="O345">
            <v>0.97237496919217392</v>
          </cell>
          <cell r="T345">
            <v>92.572500000000005</v>
          </cell>
          <cell r="U345">
            <v>0.98067508885517807</v>
          </cell>
        </row>
        <row r="346">
          <cell r="H346">
            <v>92.88</v>
          </cell>
          <cell r="I346">
            <v>93.92</v>
          </cell>
          <cell r="J346">
            <v>92.37</v>
          </cell>
          <cell r="K346">
            <v>92.69</v>
          </cell>
          <cell r="L346">
            <v>0.97584647569088157</v>
          </cell>
          <cell r="M346">
            <v>0.97161646923559775</v>
          </cell>
          <cell r="N346">
            <v>0.96887192006653866</v>
          </cell>
          <cell r="O346">
            <v>0.96993291460864417</v>
          </cell>
          <cell r="T346">
            <v>92.965000000000003</v>
          </cell>
          <cell r="U346">
            <v>0.97251223225452965</v>
          </cell>
        </row>
        <row r="347">
          <cell r="H347">
            <v>0.81687033244365403</v>
          </cell>
          <cell r="I347">
            <v>0.81726050146554252</v>
          </cell>
          <cell r="J347">
            <v>0.82774466813250069</v>
          </cell>
          <cell r="K347">
            <v>0.83228527387345563</v>
          </cell>
          <cell r="L347">
            <v>0.83577318554448699</v>
          </cell>
          <cell r="M347">
            <v>0.83331052899405189</v>
          </cell>
          <cell r="N347">
            <v>0.80021723437700287</v>
          </cell>
          <cell r="O347">
            <v>0.80502147358389098</v>
          </cell>
          <cell r="T347">
            <v>0.82014963439464217</v>
          </cell>
          <cell r="U347">
            <v>0.82014963439464217</v>
          </cell>
        </row>
        <row r="348">
          <cell r="H348">
            <v>0.94744725855667933</v>
          </cell>
          <cell r="I348">
            <v>0.98446465928883908</v>
          </cell>
          <cell r="J348">
            <v>0.97674545820977166</v>
          </cell>
          <cell r="K348">
            <v>0.97262965609285901</v>
          </cell>
          <cell r="L348">
            <v>0.95719032388286807</v>
          </cell>
          <cell r="M348">
            <v>0.9660923898311482</v>
          </cell>
          <cell r="N348">
            <v>0.92987915696840229</v>
          </cell>
          <cell r="O348">
            <v>0.9732141700247483</v>
          </cell>
          <cell r="T348">
            <v>0.96338376535201875</v>
          </cell>
          <cell r="U348">
            <v>0.96338376535201875</v>
          </cell>
        </row>
        <row r="349">
          <cell r="H349">
            <v>279585</v>
          </cell>
          <cell r="I349">
            <v>262858</v>
          </cell>
          <cell r="J349">
            <v>277286</v>
          </cell>
          <cell r="K349">
            <v>305132</v>
          </cell>
          <cell r="L349">
            <v>0.90537359607236534</v>
          </cell>
          <cell r="M349">
            <v>0.90771397039235835</v>
          </cell>
          <cell r="N349">
            <v>0.94832110533925984</v>
          </cell>
          <cell r="O349">
            <v>0.97304383449405984</v>
          </cell>
          <cell r="T349">
            <v>281215.25</v>
          </cell>
          <cell r="U349">
            <v>1124861</v>
          </cell>
        </row>
        <row r="350">
          <cell r="H350">
            <v>323620</v>
          </cell>
          <cell r="I350">
            <v>298252</v>
          </cell>
          <cell r="J350">
            <v>312596</v>
          </cell>
          <cell r="K350">
            <v>359502</v>
          </cell>
          <cell r="L350">
            <v>409629</v>
          </cell>
          <cell r="M350">
            <v>393336</v>
          </cell>
          <cell r="N350">
            <v>0</v>
          </cell>
          <cell r="T350">
            <v>323492.5</v>
          </cell>
          <cell r="U350">
            <v>1293970</v>
          </cell>
        </row>
        <row r="351">
          <cell r="H351">
            <v>228756</v>
          </cell>
          <cell r="I351">
            <v>207107</v>
          </cell>
          <cell r="J351">
            <v>207398</v>
          </cell>
          <cell r="K351">
            <v>213728</v>
          </cell>
          <cell r="L351">
            <v>321933</v>
          </cell>
          <cell r="M351">
            <v>201098</v>
          </cell>
          <cell r="N351">
            <v>0</v>
          </cell>
          <cell r="T351">
            <v>214247.25</v>
          </cell>
          <cell r="U351">
            <v>856989</v>
          </cell>
        </row>
        <row r="352">
          <cell r="H352">
            <v>51268</v>
          </cell>
          <cell r="I352">
            <v>68291</v>
          </cell>
          <cell r="J352">
            <v>66154</v>
          </cell>
          <cell r="K352">
            <v>70107</v>
          </cell>
          <cell r="L352">
            <v>95.7</v>
          </cell>
          <cell r="M352">
            <v>93.47</v>
          </cell>
          <cell r="N352">
            <v>95.19</v>
          </cell>
          <cell r="O352">
            <v>94.17</v>
          </cell>
          <cell r="T352">
            <v>63955</v>
          </cell>
          <cell r="U352">
            <v>255820</v>
          </cell>
        </row>
        <row r="353">
          <cell r="H353">
            <v>29913</v>
          </cell>
          <cell r="I353">
            <v>36973</v>
          </cell>
          <cell r="J353">
            <v>36459</v>
          </cell>
          <cell r="K353">
            <v>38498</v>
          </cell>
          <cell r="L353">
            <v>92.66</v>
          </cell>
          <cell r="M353">
            <v>91.93</v>
          </cell>
          <cell r="N353">
            <v>90.06</v>
          </cell>
          <cell r="O353">
            <v>90.02</v>
          </cell>
          <cell r="T353">
            <v>35460.75</v>
          </cell>
          <cell r="U353">
            <v>141843</v>
          </cell>
        </row>
        <row r="354">
          <cell r="H354">
            <v>913142</v>
          </cell>
          <cell r="I354">
            <v>873481</v>
          </cell>
          <cell r="J354">
            <v>899893</v>
          </cell>
          <cell r="K354">
            <v>986967</v>
          </cell>
          <cell r="L354">
            <v>92.13</v>
          </cell>
          <cell r="M354">
            <v>91.15</v>
          </cell>
          <cell r="N354">
            <v>82</v>
          </cell>
          <cell r="O354">
            <v>83.49</v>
          </cell>
          <cell r="T354">
            <v>918370.75</v>
          </cell>
          <cell r="U354">
            <v>3673483</v>
          </cell>
        </row>
        <row r="355">
          <cell r="H355">
            <v>90.74</v>
          </cell>
          <cell r="I355">
            <v>95.05</v>
          </cell>
          <cell r="J355">
            <v>92.16</v>
          </cell>
          <cell r="K355">
            <v>94.1</v>
          </cell>
          <cell r="L355">
            <v>87.18</v>
          </cell>
          <cell r="M355">
            <v>91.29</v>
          </cell>
          <cell r="N355">
            <v>91.03</v>
          </cell>
          <cell r="O355">
            <v>89.81</v>
          </cell>
          <cell r="T355">
            <v>91.419999999999987</v>
          </cell>
        </row>
        <row r="356">
          <cell r="H356">
            <v>87.62</v>
          </cell>
          <cell r="I356">
            <v>90.6</v>
          </cell>
          <cell r="J356">
            <v>88.45</v>
          </cell>
          <cell r="K356">
            <v>89.45</v>
          </cell>
          <cell r="L356">
            <v>88.97</v>
          </cell>
          <cell r="M356">
            <v>91.78</v>
          </cell>
          <cell r="N356">
            <v>93.72</v>
          </cell>
          <cell r="O356">
            <v>92.4</v>
          </cell>
          <cell r="T356">
            <v>90.373750000000001</v>
          </cell>
        </row>
        <row r="357">
          <cell r="H357">
            <v>4231</v>
          </cell>
          <cell r="I357">
            <v>3796</v>
          </cell>
          <cell r="J357">
            <v>3876</v>
          </cell>
          <cell r="K357">
            <v>2585</v>
          </cell>
          <cell r="L357">
            <v>2978</v>
          </cell>
          <cell r="M357">
            <v>2495</v>
          </cell>
          <cell r="N357">
            <v>0</v>
          </cell>
          <cell r="T357">
            <v>3622</v>
          </cell>
          <cell r="U357">
            <v>14488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T358">
            <v>0</v>
          </cell>
          <cell r="U358">
            <v>0</v>
          </cell>
        </row>
        <row r="359">
          <cell r="H359">
            <v>4231</v>
          </cell>
          <cell r="I359">
            <v>3796</v>
          </cell>
          <cell r="J359">
            <v>3876</v>
          </cell>
          <cell r="K359">
            <v>2585</v>
          </cell>
          <cell r="L359">
            <v>90.86</v>
          </cell>
          <cell r="M359">
            <v>91.91</v>
          </cell>
          <cell r="N359">
            <v>92.41</v>
          </cell>
          <cell r="O359">
            <v>91.83</v>
          </cell>
          <cell r="T359">
            <v>3622</v>
          </cell>
          <cell r="U359">
            <v>14488</v>
          </cell>
        </row>
        <row r="360">
          <cell r="H360">
            <v>2.6767858577640391</v>
          </cell>
          <cell r="I360">
            <v>2.396941310929888</v>
          </cell>
          <cell r="J360">
            <v>2.4383661437012965</v>
          </cell>
          <cell r="K360">
            <v>1.6242773222610192</v>
          </cell>
          <cell r="L360">
            <v>92.09</v>
          </cell>
          <cell r="M360">
            <v>93.18</v>
          </cell>
          <cell r="N360">
            <v>92.95</v>
          </cell>
          <cell r="O360">
            <v>90.96</v>
          </cell>
          <cell r="T360">
            <v>2.2832367118239452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#DIV/0!</v>
          </cell>
          <cell r="T361">
            <v>0</v>
          </cell>
        </row>
        <row r="362">
          <cell r="H362">
            <v>2.6767858577640391</v>
          </cell>
          <cell r="I362">
            <v>2.396941310929888</v>
          </cell>
          <cell r="J362">
            <v>2.4383661437012965</v>
          </cell>
          <cell r="K362">
            <v>1.6242773222610192</v>
          </cell>
          <cell r="L362">
            <v>1.8693207925217126</v>
          </cell>
          <cell r="M362">
            <v>1.5641829072110398</v>
          </cell>
          <cell r="N362" t="e">
            <v>#DIV/0!</v>
          </cell>
          <cell r="T362">
            <v>2.2832367118239452</v>
          </cell>
        </row>
        <row r="363">
          <cell r="H363">
            <v>279585</v>
          </cell>
          <cell r="I363">
            <v>262858</v>
          </cell>
          <cell r="J363">
            <v>277286</v>
          </cell>
          <cell r="K363">
            <v>305132</v>
          </cell>
          <cell r="L363">
            <v>261051</v>
          </cell>
          <cell r="M363">
            <v>435411</v>
          </cell>
          <cell r="N363">
            <v>364538</v>
          </cell>
          <cell r="O363">
            <v>0</v>
          </cell>
          <cell r="T363">
            <v>273232.625</v>
          </cell>
          <cell r="U363">
            <v>2185861</v>
          </cell>
        </row>
        <row r="364">
          <cell r="H364">
            <v>323620</v>
          </cell>
          <cell r="I364">
            <v>298252</v>
          </cell>
          <cell r="J364">
            <v>312596</v>
          </cell>
          <cell r="K364">
            <v>359502</v>
          </cell>
          <cell r="L364">
            <v>409629</v>
          </cell>
          <cell r="M364">
            <v>371970</v>
          </cell>
          <cell r="N364">
            <v>452052</v>
          </cell>
          <cell r="O364">
            <v>0</v>
          </cell>
          <cell r="T364">
            <v>315952.625</v>
          </cell>
          <cell r="U364">
            <v>2527621</v>
          </cell>
        </row>
        <row r="365">
          <cell r="H365">
            <v>228756</v>
          </cell>
          <cell r="I365">
            <v>207107</v>
          </cell>
          <cell r="J365">
            <v>207398</v>
          </cell>
          <cell r="K365">
            <v>213728</v>
          </cell>
          <cell r="L365">
            <v>321933</v>
          </cell>
          <cell r="M365">
            <v>210319</v>
          </cell>
          <cell r="N365">
            <v>299372</v>
          </cell>
          <cell r="O365">
            <v>0</v>
          </cell>
          <cell r="T365">
            <v>211076.625</v>
          </cell>
          <cell r="U365">
            <v>1688613</v>
          </cell>
        </row>
        <row r="366">
          <cell r="H366">
            <v>7.49</v>
          </cell>
          <cell r="I366">
            <v>6.34</v>
          </cell>
          <cell r="J366">
            <v>9.2200000000000006</v>
          </cell>
          <cell r="K366">
            <v>6.17</v>
          </cell>
          <cell r="L366">
            <v>67227</v>
          </cell>
          <cell r="M366">
            <v>107352</v>
          </cell>
          <cell r="N366">
            <v>90816</v>
          </cell>
          <cell r="O366">
            <v>0</v>
          </cell>
          <cell r="T366">
            <v>7.3049999999999997</v>
          </cell>
          <cell r="U366">
            <v>521215</v>
          </cell>
        </row>
        <row r="367">
          <cell r="H367">
            <v>17.309999999999999</v>
          </cell>
          <cell r="I367">
            <v>18.28</v>
          </cell>
          <cell r="J367">
            <v>17.46</v>
          </cell>
          <cell r="K367">
            <v>12.38</v>
          </cell>
          <cell r="L367">
            <v>31378</v>
          </cell>
          <cell r="M367">
            <v>57909</v>
          </cell>
          <cell r="N367">
            <v>51559</v>
          </cell>
          <cell r="O367">
            <v>0</v>
          </cell>
          <cell r="T367">
            <v>16.357500000000002</v>
          </cell>
          <cell r="U367">
            <v>282689</v>
          </cell>
        </row>
        <row r="368">
          <cell r="H368">
            <v>913142</v>
          </cell>
          <cell r="I368">
            <v>873481</v>
          </cell>
          <cell r="J368">
            <v>899893</v>
          </cell>
          <cell r="K368">
            <v>986967</v>
          </cell>
          <cell r="L368">
            <v>1091218</v>
          </cell>
          <cell r="M368">
            <v>1182961</v>
          </cell>
          <cell r="N368">
            <v>1258337</v>
          </cell>
          <cell r="O368">
            <v>0</v>
          </cell>
          <cell r="T368">
            <v>900749.875</v>
          </cell>
          <cell r="U368">
            <v>7205999</v>
          </cell>
        </row>
        <row r="369">
          <cell r="H369">
            <v>10.46</v>
          </cell>
          <cell r="I369">
            <v>11.16</v>
          </cell>
          <cell r="J369">
            <v>11.35</v>
          </cell>
          <cell r="K369">
            <v>10.56</v>
          </cell>
          <cell r="L369">
            <v>11.26</v>
          </cell>
          <cell r="M369">
            <v>12.53</v>
          </cell>
          <cell r="N369">
            <v>13.27</v>
          </cell>
          <cell r="T369">
            <v>10.8825</v>
          </cell>
        </row>
        <row r="370">
          <cell r="H370">
            <v>9</v>
          </cell>
          <cell r="I370">
            <v>9.0399999999999991</v>
          </cell>
          <cell r="J370">
            <v>9.18</v>
          </cell>
          <cell r="K370">
            <v>9.43</v>
          </cell>
          <cell r="L370">
            <v>9.58</v>
          </cell>
          <cell r="M370">
            <v>10.28</v>
          </cell>
          <cell r="N370">
            <v>10.210000000000001</v>
          </cell>
          <cell r="T370">
            <v>9.1624999999999996</v>
          </cell>
        </row>
        <row r="371">
          <cell r="H371">
            <v>4231</v>
          </cell>
          <cell r="I371">
            <v>3796</v>
          </cell>
          <cell r="J371">
            <v>3876</v>
          </cell>
          <cell r="K371">
            <v>2585</v>
          </cell>
          <cell r="L371">
            <v>2978</v>
          </cell>
          <cell r="M371">
            <v>2495</v>
          </cell>
          <cell r="N371">
            <v>2290</v>
          </cell>
          <cell r="O371">
            <v>0</v>
          </cell>
          <cell r="T371">
            <v>2781.375</v>
          </cell>
          <cell r="U371">
            <v>22251</v>
          </cell>
        </row>
        <row r="372">
          <cell r="H372">
            <v>5604</v>
          </cell>
          <cell r="I372">
            <v>5581</v>
          </cell>
          <cell r="J372">
            <v>5763</v>
          </cell>
          <cell r="K372">
            <v>5221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T372">
            <v>5542.25</v>
          </cell>
          <cell r="U372">
            <v>0</v>
          </cell>
        </row>
        <row r="373">
          <cell r="H373">
            <v>9.5999999999999992E-3</v>
          </cell>
          <cell r="I373">
            <v>7.6E-3</v>
          </cell>
          <cell r="J373">
            <v>9.7999999999999997E-3</v>
          </cell>
          <cell r="K373">
            <v>6.4999999999999997E-3</v>
          </cell>
          <cell r="L373">
            <v>2978</v>
          </cell>
          <cell r="M373">
            <v>2495</v>
          </cell>
          <cell r="N373">
            <v>2290</v>
          </cell>
          <cell r="O373">
            <v>0</v>
          </cell>
          <cell r="T373">
            <v>8.3750000000000005E-3</v>
          </cell>
          <cell r="U373">
            <v>22251</v>
          </cell>
        </row>
        <row r="374">
          <cell r="H374">
            <v>139546</v>
          </cell>
          <cell r="I374">
            <v>138936</v>
          </cell>
          <cell r="J374">
            <v>154632</v>
          </cell>
          <cell r="K374">
            <v>119642</v>
          </cell>
          <cell r="L374">
            <v>1.8693207925217126</v>
          </cell>
          <cell r="M374">
            <v>1.5641829072110398</v>
          </cell>
          <cell r="N374">
            <v>1.4347409039619525</v>
          </cell>
          <cell r="O374" t="e">
            <v>#DIV/0!</v>
          </cell>
          <cell r="T374">
            <v>138189</v>
          </cell>
          <cell r="U374">
            <v>552756</v>
          </cell>
        </row>
        <row r="375"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 t="e">
            <v>#DIV/0!</v>
          </cell>
          <cell r="T375">
            <v>0</v>
          </cell>
        </row>
        <row r="376">
          <cell r="H376">
            <v>1.2</v>
          </cell>
          <cell r="I376">
            <v>1.53</v>
          </cell>
          <cell r="J376">
            <v>2</v>
          </cell>
          <cell r="K376">
            <v>2.69</v>
          </cell>
          <cell r="L376">
            <v>1.8693207925217126</v>
          </cell>
          <cell r="M376">
            <v>1.5641829072110398</v>
          </cell>
          <cell r="N376">
            <v>1.4347409039619525</v>
          </cell>
          <cell r="O376" t="e">
            <v>#DIV/0!</v>
          </cell>
          <cell r="T376">
            <v>1.855</v>
          </cell>
        </row>
        <row r="377">
          <cell r="H377">
            <v>1</v>
          </cell>
          <cell r="I377">
            <v>0.56000000000000005</v>
          </cell>
          <cell r="J377">
            <v>0.69</v>
          </cell>
          <cell r="K377">
            <v>0.94</v>
          </cell>
          <cell r="L377">
            <v>0.63</v>
          </cell>
          <cell r="M377">
            <v>0.69</v>
          </cell>
          <cell r="N377">
            <v>0</v>
          </cell>
          <cell r="T377">
            <v>0.79749999999999999</v>
          </cell>
        </row>
        <row r="378">
          <cell r="H378">
            <v>6.87</v>
          </cell>
          <cell r="I378">
            <v>6.61</v>
          </cell>
          <cell r="J378">
            <v>6.05</v>
          </cell>
          <cell r="K378">
            <v>7.12</v>
          </cell>
          <cell r="L378">
            <v>6.37</v>
          </cell>
          <cell r="M378">
            <v>5.71</v>
          </cell>
          <cell r="N378">
            <v>0</v>
          </cell>
          <cell r="T378">
            <v>6.6625000000000005</v>
          </cell>
        </row>
        <row r="380">
          <cell r="H380">
            <v>4231</v>
          </cell>
          <cell r="I380">
            <v>3796</v>
          </cell>
          <cell r="J380">
            <v>3876</v>
          </cell>
          <cell r="K380">
            <v>2585</v>
          </cell>
          <cell r="L380">
            <v>8.02</v>
          </cell>
          <cell r="M380">
            <v>9.5399999999999991</v>
          </cell>
          <cell r="N380">
            <v>13.08</v>
          </cell>
          <cell r="O380">
            <v>16.14</v>
          </cell>
          <cell r="T380">
            <v>3622</v>
          </cell>
          <cell r="U380">
            <v>14488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9.08</v>
          </cell>
          <cell r="M381">
            <v>9.17</v>
          </cell>
          <cell r="N381">
            <v>10.14</v>
          </cell>
          <cell r="O381">
            <v>10.48</v>
          </cell>
          <cell r="T381">
            <v>0</v>
          </cell>
          <cell r="U381">
            <v>0</v>
          </cell>
        </row>
        <row r="383">
          <cell r="H383">
            <v>9.9</v>
          </cell>
          <cell r="I383">
            <v>10.7</v>
          </cell>
          <cell r="J383">
            <v>10.4</v>
          </cell>
          <cell r="K383">
            <v>10.1</v>
          </cell>
          <cell r="L383">
            <v>11.26</v>
          </cell>
          <cell r="M383">
            <v>12.53</v>
          </cell>
          <cell r="N383">
            <v>13.27</v>
          </cell>
          <cell r="O383">
            <v>13.17</v>
          </cell>
          <cell r="T383">
            <v>10.275</v>
          </cell>
        </row>
        <row r="384"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9.58</v>
          </cell>
          <cell r="M384">
            <v>10.28</v>
          </cell>
          <cell r="N384">
            <v>10.210000000000001</v>
          </cell>
          <cell r="O384">
            <v>10.029999999999999</v>
          </cell>
          <cell r="T384">
            <v>0</v>
          </cell>
        </row>
        <row r="385">
          <cell r="H385">
            <v>0.24079999999999999</v>
          </cell>
          <cell r="I385">
            <v>0.37</v>
          </cell>
          <cell r="J385">
            <v>0.311</v>
          </cell>
          <cell r="K385">
            <v>0.40600000000000003</v>
          </cell>
          <cell r="L385">
            <v>0.39100000000000001</v>
          </cell>
          <cell r="M385">
            <v>0.44700000000000001</v>
          </cell>
          <cell r="N385">
            <v>0</v>
          </cell>
          <cell r="T385">
            <v>0.33194999999999997</v>
          </cell>
        </row>
        <row r="386">
          <cell r="H386">
            <v>5604</v>
          </cell>
          <cell r="I386">
            <v>5581</v>
          </cell>
          <cell r="J386">
            <v>5763</v>
          </cell>
          <cell r="K386">
            <v>5221</v>
          </cell>
          <cell r="L386">
            <v>5437</v>
          </cell>
          <cell r="M386">
            <v>5178</v>
          </cell>
          <cell r="N386">
            <v>5163</v>
          </cell>
          <cell r="O386">
            <v>5103</v>
          </cell>
          <cell r="T386">
            <v>5381.25</v>
          </cell>
        </row>
        <row r="387">
          <cell r="H387">
            <v>0.10539999999999999</v>
          </cell>
          <cell r="I387">
            <v>0.112</v>
          </cell>
          <cell r="J387">
            <v>0.104</v>
          </cell>
          <cell r="K387">
            <v>0.124</v>
          </cell>
          <cell r="L387">
            <v>5.5999999999999999E-3</v>
          </cell>
          <cell r="M387">
            <v>1.77E-2</v>
          </cell>
          <cell r="N387">
            <v>1.8599999999999998E-2</v>
          </cell>
          <cell r="O387">
            <v>2.23E-2</v>
          </cell>
          <cell r="T387">
            <v>0.11134999999999999</v>
          </cell>
        </row>
        <row r="388">
          <cell r="H388">
            <v>7990</v>
          </cell>
          <cell r="I388">
            <v>7172</v>
          </cell>
          <cell r="J388">
            <v>7128</v>
          </cell>
          <cell r="K388">
            <v>4913</v>
          </cell>
          <cell r="L388">
            <v>140943</v>
          </cell>
          <cell r="M388">
            <v>129070</v>
          </cell>
          <cell r="N388">
            <v>123434</v>
          </cell>
          <cell r="O388">
            <v>132556</v>
          </cell>
          <cell r="T388">
            <v>6800.75</v>
          </cell>
          <cell r="U388">
            <v>27203</v>
          </cell>
        </row>
        <row r="389">
          <cell r="H389">
            <v>5.0000000000000001E-4</v>
          </cell>
          <cell r="I389">
            <v>2.0000000000000001E-4</v>
          </cell>
          <cell r="J389">
            <v>2.9999999999999997E-4</v>
          </cell>
          <cell r="K389">
            <v>2.9999999999999997E-4</v>
          </cell>
          <cell r="L389">
            <v>2.0000000000000001E-4</v>
          </cell>
          <cell r="M389">
            <v>1E-4</v>
          </cell>
          <cell r="N389">
            <v>0</v>
          </cell>
          <cell r="T389">
            <v>3.2499999999999999E-4</v>
          </cell>
        </row>
        <row r="390">
          <cell r="H390">
            <v>1.2</v>
          </cell>
          <cell r="I390">
            <v>1.53</v>
          </cell>
          <cell r="J390">
            <v>2</v>
          </cell>
          <cell r="K390">
            <v>2.69</v>
          </cell>
          <cell r="L390">
            <v>2.35</v>
          </cell>
          <cell r="M390">
            <v>2.2000000000000002</v>
          </cell>
          <cell r="N390">
            <v>2.16</v>
          </cell>
          <cell r="O390">
            <v>0</v>
          </cell>
          <cell r="T390">
            <v>1.7662499999999999</v>
          </cell>
        </row>
        <row r="391">
          <cell r="H391">
            <v>0.81687033244365403</v>
          </cell>
          <cell r="I391">
            <v>0.82286563556843118</v>
          </cell>
          <cell r="J391">
            <v>0.82774466813250069</v>
          </cell>
          <cell r="K391">
            <v>0.83228527387345563</v>
          </cell>
          <cell r="L391">
            <v>0.63</v>
          </cell>
          <cell r="M391">
            <v>0.69</v>
          </cell>
          <cell r="N391">
            <v>0.71</v>
          </cell>
          <cell r="O391">
            <v>0.71</v>
          </cell>
          <cell r="T391">
            <v>0.82431908971140699</v>
          </cell>
        </row>
        <row r="392">
          <cell r="H392">
            <v>0.90049999999999997</v>
          </cell>
          <cell r="I392">
            <v>0.91559999999999997</v>
          </cell>
          <cell r="J392">
            <v>0.93840000000000001</v>
          </cell>
          <cell r="K392">
            <v>0.92130000000000001</v>
          </cell>
          <cell r="L392">
            <v>6.37</v>
          </cell>
          <cell r="M392">
            <v>5.71</v>
          </cell>
          <cell r="N392">
            <v>4.9800000000000004</v>
          </cell>
          <cell r="O392">
            <v>0</v>
          </cell>
          <cell r="T392">
            <v>0.91895000000000004</v>
          </cell>
        </row>
        <row r="393">
          <cell r="H393">
            <v>73</v>
          </cell>
          <cell r="I393">
            <v>84</v>
          </cell>
          <cell r="J393">
            <v>88</v>
          </cell>
          <cell r="K393">
            <v>100</v>
          </cell>
          <cell r="L393">
            <v>104</v>
          </cell>
          <cell r="M393">
            <v>102</v>
          </cell>
          <cell r="N393">
            <v>0</v>
          </cell>
          <cell r="T393">
            <v>86.25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P_B"/>
      <sheetName val="TDP_B (2)"/>
      <sheetName val="TDP-G&amp;P"/>
      <sheetName val="TDP_B (3)"/>
      <sheetName val="TDP-G&amp;P (AC)"/>
      <sheetName val="TDPpor sectores"/>
      <sheetName val="Inv TDP"/>
      <sheetName val="Bal"/>
      <sheetName val="G&amp;P"/>
      <sheetName val="TDP-G&amp;P (2)"/>
      <sheetName val="Res Moviles"/>
      <sheetName val="O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L2">
            <v>3.51</v>
          </cell>
          <cell r="M2">
            <v>3.52</v>
          </cell>
          <cell r="N2">
            <v>3.5</v>
          </cell>
          <cell r="O2">
            <v>3.35</v>
          </cell>
          <cell r="P2">
            <v>3.4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 ELIMINACIOND-4"/>
      <sheetName val="CONCBGER"/>
      <sheetName val="UTILIDADOPER"/>
      <sheetName val="INFOFINUSGP"/>
      <sheetName val="EVCC"/>
      <sheetName val="ERROR1993"/>
      <sheetName val="INPC5D"/>
      <sheetName val="CAPINTS"/>
      <sheetName val="VACACIONES"/>
      <sheetName val="RESIMPDIF"/>
      <sheetName val="SEPARISRPTU"/>
      <sheetName val="ISRPTUDIF"/>
      <sheetName val="IMPDIFASOC"/>
      <sheetName val="D-4 DIC.99"/>
      <sheetName val="RFM"/>
      <sheetName val="DIFCAPCONT"/>
      <sheetName val="PENSIONES"/>
      <sheetName val="EFECTOMON"/>
      <sheetName val="INPC"/>
      <sheetName val="METODOLO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NR"/>
      <sheetName val="DLS REM"/>
      <sheetName val="DLS"/>
      <sheetName val="Norte"/>
      <sheetName val="Litoral"/>
      <sheetName val="Amba"/>
      <sheetName val="Nuevo Cuyo"/>
      <sheetName val="Pampa"/>
      <sheetName val="Patagonia"/>
      <sheetName val="SEM"/>
      <sheetName val="activacion x agente"/>
      <sheetName val="Resumen An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>
        <row r="1">
          <cell r="C1" t="str">
            <v>Canal</v>
          </cell>
          <cell r="E1" t="str">
            <v>GEM</v>
          </cell>
        </row>
      </sheetData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EV PRESENT FIN PLAN PPTO"/>
      <sheetName val="EDORES PPTO"/>
      <sheetName val="Balance ppto"/>
      <sheetName val="RELEV  mills $DIC2003"/>
      <sheetName val="caratula"/>
      <sheetName val="RELEV PRESENT comite"/>
      <sheetName val="EDORES 03"/>
      <sheetName val="ANAINGCONS2004"/>
      <sheetName val="ANAGTOSCONS2004"/>
      <sheetName val="ANAGTOSCONS2004 "/>
      <sheetName val="Balance_03"/>
      <sheetName val="Edo Resul comentarios"/>
      <sheetName val="Consolid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3)"/>
      <sheetName val="Hoja1"/>
      <sheetName val="Hoja1 (2)"/>
      <sheetName val="Bal"/>
      <sheetName val="G&amp;P"/>
      <sheetName val="Flujos de Efectivo"/>
      <sheetName val="Rentabilidad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/>
      <sheetData sheetId="2"/>
      <sheetData sheetId="3">
        <row r="5">
          <cell r="H5" t="str">
            <v>2004 REVISADO CERRADO</v>
          </cell>
        </row>
        <row r="6">
          <cell r="H6" t="str">
            <v>02/Nov/2007 : 08:45:20</v>
          </cell>
        </row>
      </sheetData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ZA"/>
      <sheetName val="REXXPBA"/>
      <sheetName val="BALANCE"/>
      <sheetName val="ASOCIADAS"/>
      <sheetName val="RESUMEN"/>
      <sheetName val="AMORTTECX00"/>
      <sheetName val="AMORTTEC00"/>
      <sheetName val="AMORTMULTIC00"/>
      <sheetName val="CABLEV"/>
      <sheetName val="INPC"/>
      <sheetName val="FIN1_6,340 (2)"/>
      <sheetName val="RESULTADO FISCAL POR VENTA"/>
      <sheetName val="RESULTADOS"/>
      <sheetName val="BALANCE (2)"/>
      <sheetName val="HOJA TRABAJO"/>
    </sheetNames>
    <sheetDataSet>
      <sheetData sheetId="0" refreshError="1"/>
      <sheetData sheetId="1" refreshError="1">
        <row r="1">
          <cell r="A1" t="str">
            <v>TENINVER S.A. DE C.V.</v>
          </cell>
          <cell r="G1" t="str">
            <v xml:space="preserve"> </v>
          </cell>
        </row>
        <row r="2">
          <cell r="A2" t="str">
            <v>ACTUALIZACION INVERSION EN CIAS. SUBSIDIARIAS</v>
          </cell>
          <cell r="N2" t="str">
            <v>ACTUALIZACION DEL CAPITAL</v>
          </cell>
          <cell r="AX2" t="str">
            <v>TENINVER S.A. DE C.V.</v>
          </cell>
        </row>
        <row r="3">
          <cell r="N3" t="str">
            <v>(CIFRAS EN  PESOS)</v>
          </cell>
          <cell r="AX3" t="str">
            <v>ESTADO DE RESULTADOS HISTORICO   (2003)</v>
          </cell>
        </row>
        <row r="4">
          <cell r="I4" t="str">
            <v xml:space="preserve"> </v>
          </cell>
        </row>
        <row r="5">
          <cell r="A5" t="str">
            <v>NOMBRE DE LA EMPRESA</v>
          </cell>
          <cell r="C5" t="str">
            <v>FECHA INVERSION</v>
          </cell>
          <cell r="E5" t="str">
            <v>MONTO INVERSION</v>
          </cell>
          <cell r="G5" t="str">
            <v>FACTOR</v>
          </cell>
          <cell r="I5" t="str">
            <v>INVERS.ACTUALIZ.</v>
          </cell>
          <cell r="N5" t="str">
            <v xml:space="preserve"> </v>
          </cell>
          <cell r="O5">
            <v>4719064908</v>
          </cell>
          <cell r="P5">
            <v>189646659</v>
          </cell>
          <cell r="R5">
            <v>4908711567</v>
          </cell>
          <cell r="T5">
            <v>4977924400.0946999</v>
          </cell>
          <cell r="U5">
            <v>69212833.094700098</v>
          </cell>
        </row>
        <row r="6">
          <cell r="E6" t="str">
            <v>HISTORICA</v>
          </cell>
          <cell r="G6">
            <v>104.355</v>
          </cell>
          <cell r="I6" t="str">
            <v>AL 30 DE JULIO-03</v>
          </cell>
          <cell r="K6" t="str">
            <v>AJUSTE</v>
          </cell>
          <cell r="O6">
            <v>2745062300</v>
          </cell>
          <cell r="P6">
            <v>77128510.344000101</v>
          </cell>
          <cell r="R6">
            <v>2822190810.3439999</v>
          </cell>
          <cell r="S6">
            <v>1.0141</v>
          </cell>
          <cell r="T6">
            <v>2861983700.7698503</v>
          </cell>
          <cell r="U6">
            <v>39792890.425850391</v>
          </cell>
        </row>
        <row r="7">
          <cell r="A7" t="str">
            <v>-</v>
          </cell>
          <cell r="B7" t="str">
            <v>-</v>
          </cell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N7" t="str">
            <v>OTRAS APORTACIONES</v>
          </cell>
          <cell r="O7">
            <v>1974002608</v>
          </cell>
          <cell r="P7">
            <v>112518148.6559999</v>
          </cell>
          <cell r="R7">
            <v>2086520756.6559999</v>
          </cell>
          <cell r="S7">
            <v>1.0141</v>
          </cell>
          <cell r="T7">
            <v>2115940699.3248496</v>
          </cell>
          <cell r="U7">
            <v>29419942.668849707</v>
          </cell>
          <cell r="AX7" t="str">
            <v>HISTORICO</v>
          </cell>
          <cell r="AZ7" t="str">
            <v>ENE</v>
          </cell>
          <cell r="BA7" t="str">
            <v>FEB</v>
          </cell>
          <cell r="BB7" t="str">
            <v>MZO</v>
          </cell>
          <cell r="BC7" t="str">
            <v>ABR</v>
          </cell>
          <cell r="BD7" t="str">
            <v>MAY</v>
          </cell>
          <cell r="BE7" t="str">
            <v>JUN</v>
          </cell>
          <cell r="BF7" t="str">
            <v>JUL</v>
          </cell>
          <cell r="BG7" t="str">
            <v>AGO</v>
          </cell>
          <cell r="BH7" t="str">
            <v>SEP</v>
          </cell>
          <cell r="BI7" t="str">
            <v>OCT</v>
          </cell>
          <cell r="BJ7" t="str">
            <v>NOV</v>
          </cell>
          <cell r="BK7" t="str">
            <v>DIC</v>
          </cell>
          <cell r="BL7" t="str">
            <v>HISTORICO</v>
          </cell>
          <cell r="BM7" t="str">
            <v>REEXPRESION</v>
          </cell>
        </row>
        <row r="8">
          <cell r="A8" t="str">
            <v>TMX FINANCIAL VENTURES</v>
          </cell>
          <cell r="C8" t="str">
            <v>Dic 21 2001</v>
          </cell>
          <cell r="E8">
            <v>786133917</v>
          </cell>
          <cell r="G8">
            <v>1.0719000000000001</v>
          </cell>
          <cell r="I8">
            <v>842656945.63230002</v>
          </cell>
          <cell r="K8">
            <v>56523028.632300019</v>
          </cell>
          <cell r="S8" t="str">
            <v xml:space="preserve"> </v>
          </cell>
        </row>
        <row r="9">
          <cell r="C9" t="str">
            <v>Dic 21 2001</v>
          </cell>
          <cell r="E9">
            <v>1974002608</v>
          </cell>
          <cell r="G9">
            <v>1.0719000000000001</v>
          </cell>
          <cell r="I9">
            <v>2115933395.5152001</v>
          </cell>
          <cell r="K9">
            <v>141930787.51520014</v>
          </cell>
          <cell r="N9" t="str">
            <v>CONCEPTO</v>
          </cell>
          <cell r="O9" t="str">
            <v>SALDO</v>
          </cell>
          <cell r="P9" t="str">
            <v>COMPLEMENTO</v>
          </cell>
          <cell r="Q9" t="str">
            <v>COMPLEMENTO</v>
          </cell>
          <cell r="R9" t="str">
            <v>CIFRA A</v>
          </cell>
          <cell r="S9" t="str">
            <v>FACTOR DE</v>
          </cell>
          <cell r="T9" t="str">
            <v>CIFRAS</v>
          </cell>
          <cell r="U9" t="str">
            <v>COMPLEMENTO</v>
          </cell>
          <cell r="AX9" t="str">
            <v xml:space="preserve"> </v>
          </cell>
        </row>
        <row r="10">
          <cell r="A10" t="str">
            <v>OTRAS APORTACIONES DE CAPITAL</v>
          </cell>
          <cell r="C10" t="str">
            <v>Ene 8 2002</v>
          </cell>
          <cell r="E10">
            <v>36238</v>
          </cell>
          <cell r="G10">
            <v>1.0621</v>
          </cell>
          <cell r="I10">
            <v>38488.379800000002</v>
          </cell>
          <cell r="K10">
            <v>2250.3798000000024</v>
          </cell>
          <cell r="O10" t="str">
            <v>HISTORICO</v>
          </cell>
          <cell r="P10" t="str">
            <v>REEXPRESION</v>
          </cell>
          <cell r="Q10" t="str">
            <v>M.P.</v>
          </cell>
          <cell r="R10" t="str">
            <v>REEXPRESAR</v>
          </cell>
          <cell r="S10" t="str">
            <v>JULIO 03/DIC 02</v>
          </cell>
          <cell r="T10" t="str">
            <v>ACTUALIZADAS A</v>
          </cell>
          <cell r="U10" t="str">
            <v>POR</v>
          </cell>
          <cell r="AX10" t="str">
            <v>REMODELACION DE INMUEBLES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</row>
        <row r="11">
          <cell r="B11" t="str">
            <v>73,686,062.50 Dlls</v>
          </cell>
          <cell r="C11" t="str">
            <v>Jun 12 2002</v>
          </cell>
          <cell r="E11">
            <v>714703226</v>
          </cell>
          <cell r="G11">
            <v>1.0444</v>
          </cell>
          <cell r="I11">
            <v>746436049.23440003</v>
          </cell>
          <cell r="K11">
            <v>31732823.234400034</v>
          </cell>
          <cell r="O11" t="str">
            <v xml:space="preserve">        AL  31  DE  DIC. 2002</v>
          </cell>
          <cell r="S11" t="str">
            <v>104.355/102.904</v>
          </cell>
          <cell r="T11">
            <v>37803</v>
          </cell>
          <cell r="U11" t="str">
            <v>REEXPRESION</v>
          </cell>
          <cell r="AX11" t="str">
            <v>DIVIDENDOS TELMEX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</row>
        <row r="12">
          <cell r="B12" t="str">
            <v>16,811,650.00 Dlls</v>
          </cell>
          <cell r="C12" t="str">
            <v>Jun 13 2002</v>
          </cell>
          <cell r="E12">
            <v>162412307.16</v>
          </cell>
          <cell r="G12">
            <v>1.0444</v>
          </cell>
          <cell r="I12">
            <v>169623413.597904</v>
          </cell>
          <cell r="K12">
            <v>7211106.4379040003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AX12" t="str">
            <v>DIVIDENDOS FILIALES Y OTROS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</row>
        <row r="13">
          <cell r="B13" t="str">
            <v>11,055,083.33 Dlls</v>
          </cell>
          <cell r="C13" t="str">
            <v>Jun 14 2002</v>
          </cell>
          <cell r="E13">
            <v>107273001.09</v>
          </cell>
          <cell r="G13">
            <v>1.0444</v>
          </cell>
          <cell r="I13">
            <v>112035922.338396</v>
          </cell>
          <cell r="K13">
            <v>4762921.2483959943</v>
          </cell>
          <cell r="N13" t="str">
            <v>CAPITAL SOCIAL</v>
          </cell>
          <cell r="O13">
            <v>4719064908</v>
          </cell>
          <cell r="P13">
            <v>189646659</v>
          </cell>
          <cell r="R13">
            <v>4908711567</v>
          </cell>
          <cell r="S13">
            <v>1.0141</v>
          </cell>
          <cell r="T13">
            <v>4977924400.0946999</v>
          </cell>
          <cell r="U13">
            <v>69212833.09469986</v>
          </cell>
          <cell r="AX13" t="str">
            <v>ARRENDAMIENTO TELMEX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</row>
        <row r="14">
          <cell r="B14" t="str">
            <v>9,793,500.00 Dlls</v>
          </cell>
          <cell r="C14" t="str">
            <v>Jun 17 2002</v>
          </cell>
          <cell r="E14">
            <v>94538614.200000003</v>
          </cell>
          <cell r="G14">
            <v>1.0444</v>
          </cell>
          <cell r="I14">
            <v>98736128.670479998</v>
          </cell>
          <cell r="K14">
            <v>4197514.470479995</v>
          </cell>
          <cell r="N14" t="str">
            <v>RESERVA LEGAL</v>
          </cell>
          <cell r="R14">
            <v>0</v>
          </cell>
          <cell r="S14">
            <v>1.0141</v>
          </cell>
          <cell r="T14">
            <v>0</v>
          </cell>
          <cell r="U14">
            <v>0</v>
          </cell>
          <cell r="AX14" t="str">
            <v>FACTURACION DE DIRECTORIOS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</row>
        <row r="15">
          <cell r="B15" t="str">
            <v>20,000,000 dlls</v>
          </cell>
          <cell r="C15" t="str">
            <v>Dic 17 2002</v>
          </cell>
          <cell r="E15">
            <v>203700000</v>
          </cell>
          <cell r="G15">
            <v>1.0141</v>
          </cell>
          <cell r="I15">
            <v>206572170</v>
          </cell>
          <cell r="K15">
            <v>2872170</v>
          </cell>
          <cell r="N15" t="str">
            <v>RESUL.ACUMULADO</v>
          </cell>
          <cell r="O15">
            <v>-1238072.79</v>
          </cell>
          <cell r="R15">
            <v>-1238072.79</v>
          </cell>
          <cell r="S15">
            <v>1.0141</v>
          </cell>
          <cell r="T15">
            <v>-1255529.6163389999</v>
          </cell>
          <cell r="U15">
            <v>-17456.826338999905</v>
          </cell>
          <cell r="AX15" t="str">
            <v>INTERESES POR FINANCIAM.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6324299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6324299</v>
          </cell>
          <cell r="BM15">
            <v>0</v>
          </cell>
        </row>
        <row r="16">
          <cell r="B16" t="str">
            <v>40,000,000 dlls</v>
          </cell>
          <cell r="C16" t="str">
            <v>Dic 20 2002</v>
          </cell>
          <cell r="E16">
            <v>410104000</v>
          </cell>
          <cell r="G16">
            <v>1.0141</v>
          </cell>
          <cell r="I16">
            <v>415886466.39999998</v>
          </cell>
          <cell r="K16">
            <v>5782466.3999999762</v>
          </cell>
          <cell r="N16" t="str">
            <v>RESUL.ACUMULADO FINANCIAL</v>
          </cell>
          <cell r="O16">
            <v>-2803791761</v>
          </cell>
          <cell r="R16">
            <v>-2803791761</v>
          </cell>
          <cell r="S16">
            <v>1</v>
          </cell>
          <cell r="T16">
            <v>-2803791761</v>
          </cell>
          <cell r="U16">
            <v>0</v>
          </cell>
          <cell r="AX16" t="str">
            <v>INTERESES DE INVERSIONES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905.54</v>
          </cell>
          <cell r="BE16">
            <v>796.16</v>
          </cell>
          <cell r="BF16">
            <v>1360523933.01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1360525634.71</v>
          </cell>
          <cell r="BM16">
            <v>3.4471518993377686</v>
          </cell>
        </row>
        <row r="17">
          <cell r="B17" t="str">
            <v>26,000,000 dlls</v>
          </cell>
          <cell r="C17" t="str">
            <v>Dic 26 2002</v>
          </cell>
          <cell r="E17">
            <v>264958200</v>
          </cell>
          <cell r="G17">
            <v>1.0141</v>
          </cell>
          <cell r="I17">
            <v>268694110.62</v>
          </cell>
          <cell r="K17">
            <v>3735910.6200000048</v>
          </cell>
          <cell r="N17" t="str">
            <v>RESULT.MONET.ACUM.</v>
          </cell>
          <cell r="R17">
            <v>0</v>
          </cell>
          <cell r="S17">
            <v>1.0141</v>
          </cell>
          <cell r="T17">
            <v>0</v>
          </cell>
          <cell r="U17">
            <v>0</v>
          </cell>
          <cell r="AX17" t="str">
            <v>VALUACION DE TELMEX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</row>
        <row r="18">
          <cell r="B18" t="str">
            <v>65,000,000 dlls</v>
          </cell>
          <cell r="C18" t="str">
            <v>Ene 7 2003</v>
          </cell>
          <cell r="E18">
            <v>675064000</v>
          </cell>
          <cell r="G18">
            <v>1.01</v>
          </cell>
          <cell r="I18">
            <v>681814640</v>
          </cell>
          <cell r="K18">
            <v>6750640</v>
          </cell>
          <cell r="N18" t="str">
            <v>RETAM</v>
          </cell>
          <cell r="P18">
            <v>374975699</v>
          </cell>
          <cell r="Q18">
            <v>-1208408706</v>
          </cell>
          <cell r="R18">
            <v>-833433007</v>
          </cell>
          <cell r="S18">
            <v>1</v>
          </cell>
          <cell r="T18">
            <v>-833433007</v>
          </cell>
          <cell r="U18">
            <v>0</v>
          </cell>
          <cell r="AX18" t="str">
            <v>VALUACION DE OTRAS ACCIONES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</row>
        <row r="19">
          <cell r="B19" t="str">
            <v>50,000,000 dlls</v>
          </cell>
          <cell r="C19" t="str">
            <v>Ene 10 2003</v>
          </cell>
          <cell r="E19">
            <v>518085000</v>
          </cell>
          <cell r="G19">
            <v>1.01</v>
          </cell>
          <cell r="I19">
            <v>523265850</v>
          </cell>
          <cell r="K19">
            <v>5180850</v>
          </cell>
          <cell r="U19">
            <v>0</v>
          </cell>
          <cell r="AX19" t="str">
            <v>VENTA DE ACCIONES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B20" t="str">
            <v>48,000,000 dlls</v>
          </cell>
          <cell r="C20" t="str">
            <v>Ene 28 2003</v>
          </cell>
          <cell r="E20">
            <v>519681600</v>
          </cell>
          <cell r="G20">
            <v>1.01</v>
          </cell>
          <cell r="I20">
            <v>524878416</v>
          </cell>
          <cell r="K20">
            <v>5196816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  <cell r="S20" t="str">
            <v>-</v>
          </cell>
          <cell r="T20" t="str">
            <v>-</v>
          </cell>
          <cell r="U20" t="str">
            <v>-</v>
          </cell>
          <cell r="AX20" t="str">
            <v>UTILIDAD O PERDIDA CAMBIARIA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-78428270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-78428270</v>
          </cell>
          <cell r="BM20">
            <v>0</v>
          </cell>
        </row>
        <row r="21">
          <cell r="B21" t="str">
            <v>40,000,000 dlls</v>
          </cell>
          <cell r="C21" t="str">
            <v>Ene 30 2003</v>
          </cell>
          <cell r="E21">
            <v>435368000</v>
          </cell>
          <cell r="G21">
            <v>1.01</v>
          </cell>
          <cell r="I21">
            <v>439721680</v>
          </cell>
          <cell r="K21">
            <v>4353680</v>
          </cell>
          <cell r="N21" t="str">
            <v>TOTAL</v>
          </cell>
          <cell r="O21">
            <v>1914035074.21</v>
          </cell>
          <cell r="P21">
            <v>564622358</v>
          </cell>
          <cell r="Q21">
            <v>-1208408706</v>
          </cell>
          <cell r="R21">
            <v>1270248726.21</v>
          </cell>
          <cell r="T21">
            <v>1339444102.4783611</v>
          </cell>
          <cell r="U21">
            <v>69195376.268360853</v>
          </cell>
          <cell r="AX21" t="str">
            <v>INTERESES PAGADOS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-4759248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-4759248</v>
          </cell>
          <cell r="BM21">
            <v>0</v>
          </cell>
        </row>
        <row r="22">
          <cell r="B22" t="str">
            <v>46,000,000 dlls</v>
          </cell>
          <cell r="C22" t="str">
            <v>Feb 04 2003</v>
          </cell>
          <cell r="E22">
            <v>501717400</v>
          </cell>
          <cell r="G22">
            <v>1.0072000000000001</v>
          </cell>
          <cell r="I22">
            <v>505329765.28000003</v>
          </cell>
          <cell r="K22">
            <v>3612365.280000031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 t="str">
            <v>-</v>
          </cell>
          <cell r="AX22" t="str">
            <v>COMISION DIRECTORIOS TELMEX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</row>
        <row r="23">
          <cell r="B23" t="str">
            <v>23,000,000 dlls</v>
          </cell>
          <cell r="C23" t="str">
            <v>Feb 11 2003</v>
          </cell>
          <cell r="E23">
            <v>250651700</v>
          </cell>
          <cell r="G23">
            <v>1.0072000000000001</v>
          </cell>
          <cell r="I23">
            <v>252456392.24000001</v>
          </cell>
          <cell r="K23">
            <v>1804692.2400000095</v>
          </cell>
          <cell r="Q23" t="str">
            <v xml:space="preserve"> </v>
          </cell>
          <cell r="AX23" t="str">
            <v>COMISION DIRECTORIOS TELNOR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B24" t="str">
            <v>28,000,000 dlls</v>
          </cell>
          <cell r="C24" t="str">
            <v>Feb 18 2003</v>
          </cell>
          <cell r="E24">
            <v>304704400</v>
          </cell>
          <cell r="G24">
            <v>1.0072000000000001</v>
          </cell>
          <cell r="I24">
            <v>306898271.68000001</v>
          </cell>
          <cell r="K24">
            <v>2193871.6800000072</v>
          </cell>
          <cell r="AX24" t="str">
            <v>PARTICIPACION ADSA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B25" t="str">
            <v>9,000,000 dlls</v>
          </cell>
          <cell r="C25" t="str">
            <v>Feb 25 2003</v>
          </cell>
          <cell r="E25">
            <v>98818200</v>
          </cell>
          <cell r="G25">
            <v>1.0072000000000001</v>
          </cell>
          <cell r="I25">
            <v>99529691.040000007</v>
          </cell>
          <cell r="K25">
            <v>711491.04000000656</v>
          </cell>
          <cell r="AX25" t="str">
            <v>SERVICIOS RECIBIDOS DE SUBSIDIARIAS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-4269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-4269</v>
          </cell>
          <cell r="BM25">
            <v>0</v>
          </cell>
        </row>
        <row r="26">
          <cell r="AX26" t="str">
            <v>GASTOS DE ADMON.DEPRECIACION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</row>
        <row r="27">
          <cell r="P27" t="str">
            <v>AUMENTO CAPITAL SOCIAL:</v>
          </cell>
          <cell r="AX27" t="str">
            <v>HONORARIOS AUDITORIA EXTERNA</v>
          </cell>
          <cell r="AZ27">
            <v>0</v>
          </cell>
          <cell r="BA27">
            <v>0</v>
          </cell>
          <cell r="BB27">
            <v>-3925</v>
          </cell>
          <cell r="BC27">
            <v>0</v>
          </cell>
          <cell r="BD27">
            <v>0</v>
          </cell>
          <cell r="BE27">
            <v>-13855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-17780</v>
          </cell>
          <cell r="BM27">
            <v>-25.700500000002648</v>
          </cell>
        </row>
        <row r="28">
          <cell r="AX28" t="str">
            <v>HONORARIOS AL CONSEJO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E29" t="str">
            <v>-</v>
          </cell>
          <cell r="G29" t="str">
            <v>-</v>
          </cell>
          <cell r="I29" t="str">
            <v>-</v>
          </cell>
          <cell r="K29" t="str">
            <v>-</v>
          </cell>
          <cell r="O29" t="str">
            <v>65,000,000 dlls</v>
          </cell>
          <cell r="P29" t="str">
            <v>Ene 7 2003</v>
          </cell>
          <cell r="Q29">
            <v>675064000</v>
          </cell>
          <cell r="R29">
            <v>1.01</v>
          </cell>
          <cell r="S29">
            <v>681814640</v>
          </cell>
          <cell r="T29">
            <v>6750640</v>
          </cell>
          <cell r="AX29" t="str">
            <v>HONORARIOS DIVERSOS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-342793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-342793</v>
          </cell>
          <cell r="BM29">
            <v>0</v>
          </cell>
        </row>
        <row r="30">
          <cell r="E30">
            <v>8021952411.4499998</v>
          </cell>
          <cell r="I30">
            <v>8310507796.628479</v>
          </cell>
          <cell r="K30">
            <v>288555385.17847919</v>
          </cell>
          <cell r="O30" t="str">
            <v>50,000,000 dlls</v>
          </cell>
          <cell r="P30" t="str">
            <v>Ene 10 2003</v>
          </cell>
          <cell r="Q30">
            <v>518085000</v>
          </cell>
          <cell r="R30">
            <v>1.01</v>
          </cell>
          <cell r="S30">
            <v>523265850</v>
          </cell>
          <cell r="T30">
            <v>5180850</v>
          </cell>
          <cell r="AX30" t="str">
            <v>DIVIDENDOS TERCEROS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</row>
        <row r="31">
          <cell r="O31" t="str">
            <v>48,000,000 dlls</v>
          </cell>
          <cell r="P31" t="str">
            <v>Ene 28 2003</v>
          </cell>
          <cell r="Q31">
            <v>519681600</v>
          </cell>
          <cell r="R31">
            <v>1.01</v>
          </cell>
          <cell r="S31">
            <v>524878416</v>
          </cell>
          <cell r="T31">
            <v>5196816</v>
          </cell>
          <cell r="AX31" t="str">
            <v>ESTIMACION DE CUENTAS INCOBRABLES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A32" t="str">
            <v>TOTAL</v>
          </cell>
          <cell r="E32">
            <v>8021952411.4499998</v>
          </cell>
          <cell r="I32">
            <v>8310507796.628479</v>
          </cell>
          <cell r="K32">
            <v>288555385.17847967</v>
          </cell>
          <cell r="O32" t="str">
            <v>40,000,000 dlls</v>
          </cell>
          <cell r="P32" t="str">
            <v>Ene 30 2003</v>
          </cell>
          <cell r="Q32">
            <v>435368000</v>
          </cell>
          <cell r="R32">
            <v>1.01</v>
          </cell>
          <cell r="S32">
            <v>439721680</v>
          </cell>
          <cell r="T32">
            <v>4353680</v>
          </cell>
          <cell r="AX32" t="str">
            <v>NO DE DUCIBLES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-147530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-147530</v>
          </cell>
          <cell r="BM32">
            <v>-354.07199999998556</v>
          </cell>
        </row>
        <row r="33"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O33" t="str">
            <v>46,000,000 dlls</v>
          </cell>
          <cell r="P33" t="str">
            <v>Feb 04 2003</v>
          </cell>
          <cell r="Q33">
            <v>501717400</v>
          </cell>
          <cell r="R33">
            <v>1.0072000000000001</v>
          </cell>
          <cell r="S33">
            <v>505329765.28000003</v>
          </cell>
          <cell r="T33">
            <v>3612365.280000031</v>
          </cell>
          <cell r="AX33" t="str">
            <v>OTROS PRODUCTOS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</row>
        <row r="34">
          <cell r="E34">
            <v>3728953229.46</v>
          </cell>
          <cell r="G34" t="str">
            <v>REGISTRADO EN DIC./02</v>
          </cell>
          <cell r="K34">
            <v>189589418</v>
          </cell>
          <cell r="O34" t="str">
            <v>23,000,000 dlls</v>
          </cell>
          <cell r="P34" t="str">
            <v>Feb 11 2003</v>
          </cell>
          <cell r="Q34">
            <v>250651700</v>
          </cell>
          <cell r="R34">
            <v>1.0072000000000001</v>
          </cell>
          <cell r="S34">
            <v>252456392.24000001</v>
          </cell>
          <cell r="T34">
            <v>1804692.2400000095</v>
          </cell>
          <cell r="AX34" t="str">
            <v>RECARGOS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-718120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-718120</v>
          </cell>
          <cell r="BM34">
            <v>-1723.4880000000121</v>
          </cell>
        </row>
        <row r="35">
          <cell r="K35" t="str">
            <v>-</v>
          </cell>
          <cell r="O35" t="str">
            <v>28,000,000 dlls</v>
          </cell>
          <cell r="P35" t="str">
            <v>Feb 18 2003</v>
          </cell>
          <cell r="Q35">
            <v>304704400</v>
          </cell>
          <cell r="R35">
            <v>1.0072000000000001</v>
          </cell>
          <cell r="S35">
            <v>306898271.68000001</v>
          </cell>
          <cell r="T35">
            <v>2193871.6800000072</v>
          </cell>
          <cell r="AX35" t="str">
            <v>COMISIONES BANCARIAS</v>
          </cell>
          <cell r="AZ35">
            <v>0</v>
          </cell>
          <cell r="BA35">
            <v>-300</v>
          </cell>
          <cell r="BB35">
            <v>-300</v>
          </cell>
          <cell r="BC35">
            <v>-300</v>
          </cell>
          <cell r="BD35">
            <v>0</v>
          </cell>
          <cell r="BE35">
            <v>0</v>
          </cell>
          <cell r="BF35">
            <v>-300127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-301027</v>
          </cell>
          <cell r="BM35">
            <v>-2.1900000000023283</v>
          </cell>
        </row>
        <row r="36">
          <cell r="A36" t="str">
            <v>-        1        -</v>
          </cell>
          <cell r="G36" t="str">
            <v>AJUSTE POR REEXPRESION</v>
          </cell>
          <cell r="K36">
            <v>98965967.178479671</v>
          </cell>
          <cell r="O36" t="str">
            <v>9,000,000 dlls</v>
          </cell>
          <cell r="P36" t="str">
            <v>Feb 25 2003</v>
          </cell>
          <cell r="Q36">
            <v>98818200</v>
          </cell>
          <cell r="R36">
            <v>1.0072000000000001</v>
          </cell>
          <cell r="S36">
            <v>99529691.040000007</v>
          </cell>
          <cell r="T36">
            <v>711491.04000000656</v>
          </cell>
          <cell r="AX36" t="str">
            <v>IMPUESTO PREDIAL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O37" t="str">
            <v>11,150,000 pesos</v>
          </cell>
          <cell r="P37" t="str">
            <v>Myo 16 2003</v>
          </cell>
          <cell r="Q37">
            <v>11150000</v>
          </cell>
          <cell r="R37">
            <v>1.0024</v>
          </cell>
          <cell r="S37">
            <v>11176760</v>
          </cell>
          <cell r="T37">
            <v>26760</v>
          </cell>
          <cell r="AX37" t="str">
            <v>OTROS IMPUESTOS Y DERECHOS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</row>
        <row r="38">
          <cell r="O38" t="str">
            <v>26,850,000 pesos</v>
          </cell>
          <cell r="P38" t="str">
            <v>Myo 30 2003</v>
          </cell>
          <cell r="Q38">
            <v>26850000</v>
          </cell>
          <cell r="R38">
            <v>1.0024</v>
          </cell>
          <cell r="S38">
            <v>26914440</v>
          </cell>
          <cell r="T38">
            <v>64440</v>
          </cell>
          <cell r="AX38" t="str">
            <v>PAPELERIA  Y VARIOS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</row>
        <row r="39">
          <cell r="O39" t="str">
            <v>2,100,000 pesos</v>
          </cell>
          <cell r="P39" t="str">
            <v>Jun 17 2003</v>
          </cell>
          <cell r="Q39">
            <v>2100000</v>
          </cell>
          <cell r="R39">
            <v>1.0016</v>
          </cell>
          <cell r="S39">
            <v>2103360</v>
          </cell>
          <cell r="T39">
            <v>3360</v>
          </cell>
          <cell r="AX39" t="str">
            <v>AMTIZ CRED TELNICX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</row>
        <row r="40">
          <cell r="O40" t="str">
            <v>2,400,000 pesos</v>
          </cell>
          <cell r="P40" t="str">
            <v>JuL 17 2003</v>
          </cell>
          <cell r="Q40">
            <v>2400000</v>
          </cell>
          <cell r="R40">
            <v>1</v>
          </cell>
          <cell r="S40">
            <v>2400000</v>
          </cell>
          <cell r="T40">
            <v>0</v>
          </cell>
          <cell r="AX40" t="str">
            <v>AMTIZ CRED TECMARKETING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</row>
        <row r="41">
          <cell r="AX41" t="str">
            <v>AMTIZ CRED  MULTICOM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</row>
        <row r="42">
          <cell r="AZ42" t="str">
            <v>-</v>
          </cell>
          <cell r="BA42" t="str">
            <v>-</v>
          </cell>
          <cell r="BB42" t="str">
            <v>-</v>
          </cell>
          <cell r="BC42" t="str">
            <v>-</v>
          </cell>
          <cell r="BD42" t="str">
            <v>-</v>
          </cell>
          <cell r="BE42" t="str">
            <v>-</v>
          </cell>
          <cell r="BF42" t="str">
            <v>-</v>
          </cell>
          <cell r="BG42" t="str">
            <v>-</v>
          </cell>
          <cell r="BH42" t="str">
            <v>-</v>
          </cell>
          <cell r="BI42" t="str">
            <v>-</v>
          </cell>
          <cell r="BJ42" t="str">
            <v>-</v>
          </cell>
          <cell r="BK42" t="str">
            <v>-</v>
          </cell>
          <cell r="BL42" t="str">
            <v>-</v>
          </cell>
          <cell r="BM42" t="str">
            <v>-</v>
          </cell>
        </row>
        <row r="43">
          <cell r="AX43" t="str">
            <v>UTILIDAD ANTES DE I.S.R.</v>
          </cell>
          <cell r="AZ43">
            <v>0</v>
          </cell>
          <cell r="BA43">
            <v>-300</v>
          </cell>
          <cell r="BB43">
            <v>-4225</v>
          </cell>
          <cell r="BC43">
            <v>-300</v>
          </cell>
          <cell r="BD43">
            <v>-864744.46</v>
          </cell>
          <cell r="BE43">
            <v>-13058.84</v>
          </cell>
          <cell r="BF43">
            <v>1283013525.01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1282130896.71</v>
          </cell>
          <cell r="BM43">
            <v>-2102.0033481121063</v>
          </cell>
        </row>
        <row r="44">
          <cell r="AX44" t="str">
            <v>I.S.R.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-51102948.160633735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-51102948.160633735</v>
          </cell>
          <cell r="BM44">
            <v>0</v>
          </cell>
        </row>
        <row r="45">
          <cell r="AX45" t="str">
            <v>I.S.R. DIFERIDO  D-4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</row>
        <row r="46">
          <cell r="AX46" t="str">
            <v>POSICION MONETARIA</v>
          </cell>
          <cell r="AZ46">
            <v>-87.859040000000093</v>
          </cell>
          <cell r="BA46">
            <v>-61.501327999998111</v>
          </cell>
          <cell r="BB46">
            <v>-136.48798799998909</v>
          </cell>
          <cell r="BC46">
            <v>-29.647591999997822</v>
          </cell>
          <cell r="BD46">
            <v>54.847231999994428</v>
          </cell>
          <cell r="BE46">
            <v>-29721.916239996732</v>
          </cell>
          <cell r="BF46">
            <v>-62782.938336001796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-92765.503291998524</v>
          </cell>
          <cell r="BM46">
            <v>-48.843953704388696</v>
          </cell>
        </row>
        <row r="47">
          <cell r="AZ47" t="str">
            <v>-</v>
          </cell>
          <cell r="BA47" t="str">
            <v>-</v>
          </cell>
          <cell r="BB47" t="str">
            <v>-</v>
          </cell>
          <cell r="BC47" t="str">
            <v>-</v>
          </cell>
          <cell r="BD47" t="str">
            <v>-</v>
          </cell>
          <cell r="BE47" t="str">
            <v>-</v>
          </cell>
          <cell r="BF47" t="str">
            <v>-</v>
          </cell>
          <cell r="BG47" t="str">
            <v>-</v>
          </cell>
          <cell r="BH47" t="str">
            <v>-</v>
          </cell>
          <cell r="BI47" t="str">
            <v>-</v>
          </cell>
          <cell r="BJ47" t="str">
            <v>-</v>
          </cell>
          <cell r="BK47" t="str">
            <v>-</v>
          </cell>
          <cell r="BL47" t="str">
            <v>-</v>
          </cell>
          <cell r="BM47" t="str">
            <v>-</v>
          </cell>
        </row>
        <row r="48">
          <cell r="AX48" t="str">
            <v>UTILIDAD NETA</v>
          </cell>
          <cell r="AZ48">
            <v>-87.859040000000093</v>
          </cell>
          <cell r="BA48">
            <v>-361.50132799999813</v>
          </cell>
          <cell r="BB48">
            <v>-4361.4879879999889</v>
          </cell>
          <cell r="BC48">
            <v>-329.64759199999781</v>
          </cell>
          <cell r="BD48">
            <v>-864689.61276799999</v>
          </cell>
          <cell r="BE48">
            <v>-42780.756239996728</v>
          </cell>
          <cell r="BF48">
            <v>1231847793.9110303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1230935183.0460742</v>
          </cell>
          <cell r="BM48">
            <v>-2150.847301816495</v>
          </cell>
        </row>
        <row r="50">
          <cell r="AX50" t="str">
            <v>TENINVER S.A. DE C.V.</v>
          </cell>
          <cell r="BA50" t="str">
            <v xml:space="preserve"> </v>
          </cell>
        </row>
        <row r="51">
          <cell r="AX51" t="str">
            <v>ESTADO DE RESULTADOS REEXPRESADO  (2003)</v>
          </cell>
        </row>
        <row r="53">
          <cell r="AZ53" t="str">
            <v>ENE</v>
          </cell>
          <cell r="BA53" t="str">
            <v>FEB</v>
          </cell>
          <cell r="BB53" t="str">
            <v>MZO</v>
          </cell>
          <cell r="BC53" t="str">
            <v>ABR</v>
          </cell>
          <cell r="BD53" t="str">
            <v>MAY</v>
          </cell>
          <cell r="BE53" t="str">
            <v>JUN</v>
          </cell>
          <cell r="BF53" t="str">
            <v>JUL</v>
          </cell>
          <cell r="BG53" t="str">
            <v>AGO</v>
          </cell>
          <cell r="BH53" t="str">
            <v>SEP</v>
          </cell>
          <cell r="BI53" t="str">
            <v>OCT</v>
          </cell>
          <cell r="BJ53" t="str">
            <v>NOV</v>
          </cell>
          <cell r="BK53" t="str">
            <v>DIC</v>
          </cell>
          <cell r="BL53" t="str">
            <v>ACUMULADO</v>
          </cell>
        </row>
        <row r="54">
          <cell r="AZ54">
            <v>1.01</v>
          </cell>
          <cell r="BA54">
            <v>1.0072000000000001</v>
          </cell>
          <cell r="BB54">
            <v>1.0008999999999999</v>
          </cell>
          <cell r="BC54">
            <v>0.99919999999999998</v>
          </cell>
          <cell r="BD54">
            <v>1.0024</v>
          </cell>
          <cell r="BE54">
            <v>1.0016</v>
          </cell>
          <cell r="BF54">
            <v>1</v>
          </cell>
          <cell r="BG54">
            <v>1</v>
          </cell>
          <cell r="BH54">
            <v>1</v>
          </cell>
          <cell r="BI54">
            <v>1</v>
          </cell>
          <cell r="BJ54">
            <v>1</v>
          </cell>
          <cell r="BK54">
            <v>1</v>
          </cell>
          <cell r="BL54" t="str">
            <v>REEXPRESADO</v>
          </cell>
        </row>
        <row r="55">
          <cell r="AZ55">
            <v>1.01</v>
          </cell>
          <cell r="BA55">
            <v>1.0072000000000001</v>
          </cell>
          <cell r="BB55">
            <v>1.0008999999999999</v>
          </cell>
          <cell r="BC55">
            <v>0.99919999999999998</v>
          </cell>
          <cell r="BD55">
            <v>1.0024</v>
          </cell>
          <cell r="BE55">
            <v>1.0016</v>
          </cell>
          <cell r="BF55">
            <v>1</v>
          </cell>
          <cell r="BG55">
            <v>1</v>
          </cell>
          <cell r="BH55">
            <v>1</v>
          </cell>
          <cell r="BI55">
            <v>1</v>
          </cell>
          <cell r="BJ55">
            <v>1</v>
          </cell>
          <cell r="BK55">
            <v>1</v>
          </cell>
        </row>
        <row r="56">
          <cell r="AX56" t="str">
            <v xml:space="preserve"> </v>
          </cell>
        </row>
        <row r="57">
          <cell r="AX57" t="str">
            <v>REMODELACION DE INMUEBLES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AX58" t="str">
            <v>DIVIDENDOS TELMEX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60">
          <cell r="AX60" t="str">
            <v>DIVIDENDOS FILIALES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AX61" t="str">
            <v>ARRENDAMIENTO TELMEX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AX62" t="str">
            <v>FACTURACION DE DIRECTORIOS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AX63" t="str">
            <v>INTERESES POR FINANCIAM.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6324299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6324299</v>
          </cell>
        </row>
        <row r="64">
          <cell r="AX64" t="str">
            <v>INTERESES DE INVERSIONES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907.7132959999999</v>
          </cell>
          <cell r="BE64">
            <v>797.43385599999999</v>
          </cell>
          <cell r="BF64">
            <v>1360523933.01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1360525638.1571519</v>
          </cell>
        </row>
        <row r="65">
          <cell r="AX65" t="str">
            <v>VALUACION DE TELMEX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AX66" t="str">
            <v>VALUACION DE OTRAS ACCIONES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AX67" t="str">
            <v>VENTA DE ACCIONES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AX68" t="str">
            <v>UTILIDAD O PERDIDA CAMBIARIA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-78428270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-78428270</v>
          </cell>
        </row>
        <row r="69">
          <cell r="AX69" t="str">
            <v>INTERESES PAGADOS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-4759248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-4759248</v>
          </cell>
        </row>
        <row r="70">
          <cell r="AX70" t="str">
            <v>COMISION DIRECTORIOS TELMEX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AX71" t="str">
            <v>COMISION DIRECTORIOS TELNOR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AX72" t="str">
            <v>PARTICIPACION ADSA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AX73" t="str">
            <v>SERVICIOS RECIBIDOS DE SUBSIDIARIAS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-4269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-4269</v>
          </cell>
        </row>
        <row r="74">
          <cell r="AX74" t="str">
            <v>GASTOS DE ADMON.DEPRECIACION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AX75" t="str">
            <v>HONORARIOS AUDITORIA EXTERNA</v>
          </cell>
          <cell r="AZ75">
            <v>0</v>
          </cell>
          <cell r="BA75">
            <v>0</v>
          </cell>
          <cell r="BB75">
            <v>-3928.5324999999998</v>
          </cell>
          <cell r="BC75">
            <v>0</v>
          </cell>
          <cell r="BD75">
            <v>0</v>
          </cell>
          <cell r="BE75">
            <v>-13877.168000000001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-17805.700500000003</v>
          </cell>
        </row>
        <row r="76">
          <cell r="AX76" t="str">
            <v>HONORARIOS AL CONSEJO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AX77" t="str">
            <v>HONORARIOS DIVERSOS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-342793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-342793</v>
          </cell>
        </row>
        <row r="78">
          <cell r="AX78" t="str">
            <v>DIVIDENDOS TERCEROS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AX79" t="str">
            <v>ESTIMACION DE CUENTAS INCOBRABLES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AX80" t="str">
            <v>NO DE DUCIBLES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-147884.07199999999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-147884.07199999999</v>
          </cell>
        </row>
        <row r="81">
          <cell r="AX81" t="str">
            <v>OTROS PRODUCTOS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</row>
        <row r="82">
          <cell r="AX82" t="str">
            <v>RECARGOS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-719843.48800000001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-719843.48800000001</v>
          </cell>
        </row>
        <row r="83">
          <cell r="AX83" t="str">
            <v>COMISIONES BANCARIAS</v>
          </cell>
          <cell r="AZ83">
            <v>0</v>
          </cell>
          <cell r="BA83">
            <v>-302.16000000000003</v>
          </cell>
          <cell r="BB83">
            <v>-300.27</v>
          </cell>
          <cell r="BC83">
            <v>-299.76</v>
          </cell>
          <cell r="BD83">
            <v>0</v>
          </cell>
          <cell r="BE83">
            <v>0</v>
          </cell>
          <cell r="BF83">
            <v>-300127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-301029.19</v>
          </cell>
        </row>
        <row r="84">
          <cell r="AX84" t="str">
            <v>IMPUESTO PREDIAL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AX85" t="str">
            <v>OTROS IMPUESTOS Y DERECHOS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AX86" t="str">
            <v>PAPELERIA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AX87" t="str">
            <v>AMTIZ CRED TELNICX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AX88" t="str">
            <v>AMTIZ CRED TECMARKETING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1282128794.7066519</v>
          </cell>
        </row>
        <row r="89">
          <cell r="AX89" t="str">
            <v>AMTIZ CRED MULTICOM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AZ90" t="str">
            <v>-</v>
          </cell>
          <cell r="BA90" t="str">
            <v>-</v>
          </cell>
          <cell r="BB90" t="str">
            <v>-</v>
          </cell>
          <cell r="BC90" t="str">
            <v>-</v>
          </cell>
          <cell r="BD90" t="str">
            <v>-</v>
          </cell>
          <cell r="BE90" t="str">
            <v>-</v>
          </cell>
          <cell r="BF90" t="str">
            <v>-</v>
          </cell>
          <cell r="BG90" t="str">
            <v>-</v>
          </cell>
          <cell r="BH90" t="str">
            <v>-</v>
          </cell>
          <cell r="BI90" t="str">
            <v>-</v>
          </cell>
          <cell r="BJ90" t="str">
            <v>-</v>
          </cell>
          <cell r="BK90" t="str">
            <v>-</v>
          </cell>
          <cell r="BL90" t="str">
            <v>-</v>
          </cell>
          <cell r="BM90">
            <v>-51102948.160633735</v>
          </cell>
        </row>
        <row r="91">
          <cell r="AX91" t="str">
            <v>UTILIDAD ANTES DE I.S.R.</v>
          </cell>
          <cell r="AZ91">
            <v>0</v>
          </cell>
          <cell r="BA91">
            <v>-302.16000000000003</v>
          </cell>
          <cell r="BB91">
            <v>-4228.8024999999998</v>
          </cell>
          <cell r="BC91">
            <v>-299.76</v>
          </cell>
          <cell r="BD91">
            <v>-866819.84670400003</v>
          </cell>
          <cell r="BE91">
            <v>-13079.734144000002</v>
          </cell>
          <cell r="BF91">
            <v>1283013525.01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1282128794.7066519</v>
          </cell>
          <cell r="BM91">
            <v>0</v>
          </cell>
        </row>
        <row r="92">
          <cell r="AX92" t="str">
            <v>I.S.R.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-51102948.160633735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-51102948.160633735</v>
          </cell>
          <cell r="BM92">
            <v>-92814.347245702913</v>
          </cell>
        </row>
        <row r="93">
          <cell r="AX93" t="str">
            <v>I.S.R. DIFERIDO  D-4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AX94" t="str">
            <v>POSICION MONETARIA</v>
          </cell>
          <cell r="AZ94">
            <v>-88.7376304000001</v>
          </cell>
          <cell r="BA94">
            <v>-61.944137561598104</v>
          </cell>
          <cell r="BB94">
            <v>-136.61082718918905</v>
          </cell>
          <cell r="BC94">
            <v>-29.623873926397824</v>
          </cell>
          <cell r="BD94">
            <v>54.978865356794415</v>
          </cell>
          <cell r="BE94">
            <v>-29769.471305980729</v>
          </cell>
          <cell r="BF94">
            <v>-62782.938336001796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-92814.347245702913</v>
          </cell>
          <cell r="BM94">
            <v>1230933032.1987727</v>
          </cell>
        </row>
        <row r="95">
          <cell r="AZ95" t="str">
            <v>-</v>
          </cell>
          <cell r="BA95" t="str">
            <v>-</v>
          </cell>
          <cell r="BB95" t="str">
            <v>-</v>
          </cell>
          <cell r="BC95" t="str">
            <v>-</v>
          </cell>
          <cell r="BD95" t="str">
            <v>-</v>
          </cell>
          <cell r="BE95" t="str">
            <v>-</v>
          </cell>
          <cell r="BF95" t="str">
            <v>-</v>
          </cell>
          <cell r="BG95" t="str">
            <v>-</v>
          </cell>
          <cell r="BH95" t="str">
            <v>-</v>
          </cell>
          <cell r="BI95" t="str">
            <v>-</v>
          </cell>
          <cell r="BJ95" t="str">
            <v>-</v>
          </cell>
          <cell r="BK95" t="str">
            <v>-</v>
          </cell>
          <cell r="BL95" t="str">
            <v>-</v>
          </cell>
        </row>
        <row r="96">
          <cell r="AX96" t="str">
            <v>UTILIDAD NETA (PERDIDA)</v>
          </cell>
          <cell r="AZ96">
            <v>-88.7376304000001</v>
          </cell>
          <cell r="BA96">
            <v>-364.10413756159812</v>
          </cell>
          <cell r="BB96">
            <v>-4365.4133271891887</v>
          </cell>
          <cell r="BC96">
            <v>-329.38387392639783</v>
          </cell>
          <cell r="BD96">
            <v>-866764.86783864326</v>
          </cell>
          <cell r="BE96">
            <v>-42849.205449980727</v>
          </cell>
          <cell r="BF96">
            <v>1231847793.9110303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1230933032.1987724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BL1N"/>
      <sheetName val="Hoja4"/>
      <sheetName val="FBL3N"/>
      <sheetName val="ALCA CAT ACREED"/>
      <sheetName val="21210401 ordenes de trabajo"/>
      <sheetName val="BALANZA S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A5" t="str">
            <v>2006.09 -2006.09</v>
          </cell>
          <cell r="C5" t="str">
            <v>Períodos del informe</v>
          </cell>
        </row>
        <row r="6">
          <cell r="A6" t="str">
            <v>2006.08 -2006.08</v>
          </cell>
          <cell r="C6" t="str">
            <v>Períodos de comparación</v>
          </cell>
        </row>
        <row r="8">
          <cell r="A8" t="str">
            <v>Sociedad</v>
          </cell>
          <cell r="B8" t="str">
            <v>Ejercicio</v>
          </cell>
          <cell r="C8" t="str">
            <v>Nº de cuenta</v>
          </cell>
          <cell r="D8" t="str">
            <v>Texto p.posición balance/PyG</v>
          </cell>
          <cell r="E8" t="str">
            <v>Total períodos de informe</v>
          </cell>
        </row>
        <row r="9">
          <cell r="A9" t="str">
            <v/>
          </cell>
          <cell r="B9" t="str">
            <v/>
          </cell>
          <cell r="C9" t="str">
            <v/>
          </cell>
          <cell r="D9" t="str">
            <v>ACTIVO</v>
          </cell>
        </row>
        <row r="10">
          <cell r="A10" t="str">
            <v/>
          </cell>
          <cell r="B10" t="str">
            <v/>
          </cell>
          <cell r="C10" t="str">
            <v/>
          </cell>
          <cell r="D10" t="str">
            <v>ACTIVO CIRCULANTE</v>
          </cell>
        </row>
        <row r="11">
          <cell r="A11" t="str">
            <v>ALCA</v>
          </cell>
          <cell r="B11" t="str">
            <v>2006</v>
          </cell>
          <cell r="C11" t="str">
            <v>11100101</v>
          </cell>
          <cell r="D11" t="str">
            <v>11100101 Fondos Fijos</v>
          </cell>
          <cell r="E11">
            <v>214774.7</v>
          </cell>
        </row>
        <row r="12">
          <cell r="A12" t="str">
            <v>ALCA</v>
          </cell>
          <cell r="B12" t="str">
            <v>2006</v>
          </cell>
          <cell r="C12" t="str">
            <v>11110100</v>
          </cell>
          <cell r="D12" t="str">
            <v>11110100 Scotiabank Acapulco 1</v>
          </cell>
          <cell r="E12">
            <v>34933.54</v>
          </cell>
        </row>
        <row r="13">
          <cell r="A13" t="str">
            <v>ALCA</v>
          </cell>
          <cell r="B13" t="str">
            <v>2006</v>
          </cell>
          <cell r="C13" t="str">
            <v>11110101</v>
          </cell>
          <cell r="D13" t="str">
            <v>11110101 Scotiabank Acapulco 1 Cheques</v>
          </cell>
          <cell r="E13">
            <v>-7378746.5</v>
          </cell>
        </row>
        <row r="14">
          <cell r="A14" t="str">
            <v>ALCA</v>
          </cell>
          <cell r="B14" t="str">
            <v>2006</v>
          </cell>
          <cell r="C14" t="str">
            <v>11110105</v>
          </cell>
          <cell r="D14" t="str">
            <v>11110105 Scotiabank Acapulco 1 Depositos</v>
          </cell>
          <cell r="E14">
            <v>7562149.3899999997</v>
          </cell>
        </row>
        <row r="15">
          <cell r="A15" t="str">
            <v>ALCA</v>
          </cell>
          <cell r="B15" t="str">
            <v>2006</v>
          </cell>
          <cell r="C15" t="str">
            <v>11110200</v>
          </cell>
          <cell r="D15" t="str">
            <v>11110200 Scotiabank Aguascalientes 1</v>
          </cell>
          <cell r="E15">
            <v>0</v>
          </cell>
        </row>
        <row r="16">
          <cell r="A16" t="str">
            <v>ALCA</v>
          </cell>
          <cell r="B16" t="str">
            <v>2006</v>
          </cell>
          <cell r="C16" t="str">
            <v>11110201</v>
          </cell>
          <cell r="D16" t="str">
            <v>11110201 Scotiabank Aguascalientes 1 Cheque</v>
          </cell>
          <cell r="E16">
            <v>-448840.4</v>
          </cell>
        </row>
        <row r="17">
          <cell r="A17" t="str">
            <v>ALCA</v>
          </cell>
          <cell r="B17" t="str">
            <v>2006</v>
          </cell>
          <cell r="C17" t="str">
            <v>11110205</v>
          </cell>
          <cell r="D17" t="str">
            <v>11110205 Scotiabank Aguascalientes 1 Depositos</v>
          </cell>
          <cell r="E17">
            <v>544927.72</v>
          </cell>
        </row>
        <row r="18">
          <cell r="A18" t="str">
            <v>ALCA</v>
          </cell>
          <cell r="B18" t="str">
            <v>2006</v>
          </cell>
          <cell r="C18" t="str">
            <v>11110400</v>
          </cell>
          <cell r="D18" t="str">
            <v>11110400 Scotiabank Cancun 1</v>
          </cell>
          <cell r="E18">
            <v>72.16</v>
          </cell>
        </row>
        <row r="19">
          <cell r="A19" t="str">
            <v>ALCA</v>
          </cell>
          <cell r="B19" t="str">
            <v>2006</v>
          </cell>
          <cell r="C19" t="str">
            <v>11110401</v>
          </cell>
          <cell r="D19" t="str">
            <v>11110401 Scotiabank Cancun 1 Cheques</v>
          </cell>
          <cell r="E19">
            <v>-12033513.83</v>
          </cell>
        </row>
        <row r="20">
          <cell r="A20" t="str">
            <v>ALCA</v>
          </cell>
          <cell r="B20" t="str">
            <v>2006</v>
          </cell>
          <cell r="C20" t="str">
            <v>11110405</v>
          </cell>
          <cell r="D20" t="str">
            <v>11110405 Scotiabank Cancun 1 Depositos</v>
          </cell>
          <cell r="E20">
            <v>12042714.390000001</v>
          </cell>
        </row>
        <row r="21">
          <cell r="A21" t="str">
            <v>ALCA</v>
          </cell>
          <cell r="B21" t="str">
            <v>2006</v>
          </cell>
          <cell r="C21" t="str">
            <v>11110500</v>
          </cell>
          <cell r="D21" t="str">
            <v>11110500 Scotiabank Cd Juarez 1</v>
          </cell>
          <cell r="E21">
            <v>0</v>
          </cell>
        </row>
        <row r="22">
          <cell r="A22" t="str">
            <v>ALCA</v>
          </cell>
          <cell r="B22" t="str">
            <v>2006</v>
          </cell>
          <cell r="C22" t="str">
            <v>11110501</v>
          </cell>
          <cell r="D22" t="str">
            <v>11110501 Scotiabank Cd Juarez 1 Cheques</v>
          </cell>
          <cell r="E22">
            <v>-1767480.21</v>
          </cell>
        </row>
        <row r="23">
          <cell r="A23" t="str">
            <v>ALCA</v>
          </cell>
          <cell r="B23" t="str">
            <v>2006</v>
          </cell>
          <cell r="C23" t="str">
            <v>11110505</v>
          </cell>
          <cell r="D23" t="str">
            <v>11110505 Scotiabank Cd Juarez 1 Depositos</v>
          </cell>
          <cell r="E23">
            <v>2290183.6800000002</v>
          </cell>
        </row>
        <row r="24">
          <cell r="A24" t="str">
            <v>ALCA</v>
          </cell>
          <cell r="B24" t="str">
            <v>2006</v>
          </cell>
          <cell r="C24" t="str">
            <v>11110600</v>
          </cell>
          <cell r="D24" t="str">
            <v>11110600 Scotiabank Cd Obregon 1</v>
          </cell>
          <cell r="E24">
            <v>-9537.75</v>
          </cell>
        </row>
        <row r="25">
          <cell r="A25" t="str">
            <v>ALCA</v>
          </cell>
          <cell r="B25" t="str">
            <v>2006</v>
          </cell>
          <cell r="C25" t="str">
            <v>11110601</v>
          </cell>
          <cell r="D25" t="str">
            <v>11110601 Scotiabank Cd Obregon 1 Cheque</v>
          </cell>
          <cell r="E25">
            <v>-944927.86</v>
          </cell>
        </row>
        <row r="26">
          <cell r="A26" t="str">
            <v>ALCA</v>
          </cell>
          <cell r="B26" t="str">
            <v>2006</v>
          </cell>
          <cell r="C26" t="str">
            <v>11110605</v>
          </cell>
          <cell r="D26" t="str">
            <v>11110605 Scotiabank Cd Obregon 1 depositos</v>
          </cell>
          <cell r="E26">
            <v>947581.31</v>
          </cell>
        </row>
        <row r="27">
          <cell r="A27" t="str">
            <v>ALCA</v>
          </cell>
          <cell r="B27" t="str">
            <v>2006</v>
          </cell>
          <cell r="C27" t="str">
            <v>11110800</v>
          </cell>
          <cell r="D27" t="str">
            <v>11110800 Scotiabank Celaya 1</v>
          </cell>
          <cell r="E27">
            <v>0</v>
          </cell>
        </row>
        <row r="28">
          <cell r="A28" t="str">
            <v>ALCA</v>
          </cell>
          <cell r="B28" t="str">
            <v>2006</v>
          </cell>
          <cell r="C28" t="str">
            <v>11110801</v>
          </cell>
          <cell r="D28" t="str">
            <v>11110801 Scotiabank Celaya 1 Cheque</v>
          </cell>
          <cell r="E28">
            <v>-84511.65</v>
          </cell>
        </row>
        <row r="29">
          <cell r="A29" t="str">
            <v>ALCA</v>
          </cell>
          <cell r="B29" t="str">
            <v>2006</v>
          </cell>
          <cell r="C29" t="str">
            <v>11110805</v>
          </cell>
          <cell r="D29" t="str">
            <v>11110805 Scotiabank Celaya 1 depositos</v>
          </cell>
          <cell r="E29">
            <v>89511.65</v>
          </cell>
        </row>
        <row r="30">
          <cell r="A30" t="str">
            <v>ALCA</v>
          </cell>
          <cell r="B30" t="str">
            <v>2006</v>
          </cell>
          <cell r="C30" t="str">
            <v>11110900</v>
          </cell>
          <cell r="D30" t="str">
            <v>11110900 Scotiabank Coatzacoalcos 1</v>
          </cell>
          <cell r="E30">
            <v>0.2</v>
          </cell>
        </row>
        <row r="31">
          <cell r="A31" t="str">
            <v>ALCA</v>
          </cell>
          <cell r="B31" t="str">
            <v>2006</v>
          </cell>
          <cell r="C31" t="str">
            <v>11110901</v>
          </cell>
          <cell r="D31" t="str">
            <v>11110901 Scotiabank Coatzacoalcos 1 Cheque</v>
          </cell>
          <cell r="E31">
            <v>-492471.71</v>
          </cell>
        </row>
        <row r="32">
          <cell r="A32" t="str">
            <v>ALCA</v>
          </cell>
          <cell r="B32" t="str">
            <v>2006</v>
          </cell>
          <cell r="C32" t="str">
            <v>11110905</v>
          </cell>
          <cell r="D32" t="str">
            <v>11110905 Scotiabank Coatzacoalcos 1 depositos</v>
          </cell>
          <cell r="E32">
            <v>518532.32</v>
          </cell>
        </row>
        <row r="33">
          <cell r="A33" t="str">
            <v>ALCA</v>
          </cell>
          <cell r="B33" t="str">
            <v>2006</v>
          </cell>
          <cell r="C33" t="str">
            <v>11111000</v>
          </cell>
          <cell r="D33" t="str">
            <v>11111000 Scotiabank Colima 1</v>
          </cell>
          <cell r="E33">
            <v>9.24</v>
          </cell>
        </row>
        <row r="34">
          <cell r="A34" t="str">
            <v>ALCA</v>
          </cell>
          <cell r="B34" t="str">
            <v>2006</v>
          </cell>
          <cell r="C34" t="str">
            <v>11111001</v>
          </cell>
          <cell r="D34" t="str">
            <v>11111001 Scotiabank Colima 1 Cheque</v>
          </cell>
          <cell r="E34">
            <v>-1352489.18</v>
          </cell>
        </row>
        <row r="35">
          <cell r="A35" t="str">
            <v>ALCA</v>
          </cell>
          <cell r="B35" t="str">
            <v>2006</v>
          </cell>
          <cell r="C35" t="str">
            <v>11111005</v>
          </cell>
          <cell r="D35" t="str">
            <v>11111005 Scotiabank Colima 1 depositos</v>
          </cell>
          <cell r="E35">
            <v>1412337.87</v>
          </cell>
        </row>
        <row r="36">
          <cell r="A36" t="str">
            <v>ALCA</v>
          </cell>
          <cell r="B36" t="str">
            <v>2006</v>
          </cell>
          <cell r="C36" t="str">
            <v>11111100</v>
          </cell>
          <cell r="D36" t="str">
            <v>11111100 Scotiabank Cordoba 1</v>
          </cell>
          <cell r="E36">
            <v>0</v>
          </cell>
        </row>
        <row r="37">
          <cell r="A37" t="str">
            <v>ALCA</v>
          </cell>
          <cell r="B37" t="str">
            <v>2006</v>
          </cell>
          <cell r="C37" t="str">
            <v>11111101</v>
          </cell>
          <cell r="D37" t="str">
            <v>11111101 Scotiabank Cordoba 1 Cheque</v>
          </cell>
          <cell r="E37">
            <v>-233175.15</v>
          </cell>
        </row>
        <row r="38">
          <cell r="A38" t="str">
            <v>ALCA</v>
          </cell>
          <cell r="B38" t="str">
            <v>2006</v>
          </cell>
          <cell r="C38" t="str">
            <v>11111105</v>
          </cell>
          <cell r="D38" t="str">
            <v>11111105 Scotiabank Cordoba 1 depositos</v>
          </cell>
          <cell r="E38">
            <v>347755.79</v>
          </cell>
        </row>
        <row r="39">
          <cell r="A39" t="str">
            <v>ALCA</v>
          </cell>
          <cell r="B39" t="str">
            <v>2006</v>
          </cell>
          <cell r="C39" t="str">
            <v>11111300</v>
          </cell>
          <cell r="D39" t="str">
            <v>11111300 Scotiabank Cuernavaca 1</v>
          </cell>
          <cell r="E39">
            <v>-0.5</v>
          </cell>
        </row>
        <row r="40">
          <cell r="A40" t="str">
            <v>ALCA</v>
          </cell>
          <cell r="B40" t="str">
            <v>2006</v>
          </cell>
          <cell r="C40" t="str">
            <v>11111301</v>
          </cell>
          <cell r="D40" t="str">
            <v>11111301 Scotiabank Cuernavaca 1 Cheques</v>
          </cell>
          <cell r="E40">
            <v>-255916.11</v>
          </cell>
        </row>
        <row r="41">
          <cell r="A41" t="str">
            <v>ALCA</v>
          </cell>
          <cell r="B41" t="str">
            <v>2006</v>
          </cell>
          <cell r="C41" t="str">
            <v>11111305</v>
          </cell>
          <cell r="D41" t="str">
            <v>11111305 Scotiabank Cuernavaca 1 Depositos</v>
          </cell>
          <cell r="E41">
            <v>270504.90000000002</v>
          </cell>
        </row>
        <row r="42">
          <cell r="A42" t="str">
            <v>ALCA</v>
          </cell>
          <cell r="B42" t="str">
            <v>2006</v>
          </cell>
          <cell r="C42" t="str">
            <v>11111400</v>
          </cell>
          <cell r="D42" t="str">
            <v>11111400 Scotiabank Culiacan 1</v>
          </cell>
          <cell r="E42">
            <v>3962.59</v>
          </cell>
        </row>
        <row r="43">
          <cell r="A43" t="str">
            <v>ALCA</v>
          </cell>
          <cell r="B43" t="str">
            <v>2006</v>
          </cell>
          <cell r="C43" t="str">
            <v>11111401</v>
          </cell>
          <cell r="D43" t="str">
            <v>11111401 Scotiabank Culiacan 1 Cheque</v>
          </cell>
          <cell r="E43">
            <v>-1131360.8999999999</v>
          </cell>
        </row>
        <row r="44">
          <cell r="A44" t="str">
            <v>ALCA</v>
          </cell>
          <cell r="B44" t="str">
            <v>2006</v>
          </cell>
          <cell r="C44" t="str">
            <v>11111405</v>
          </cell>
          <cell r="D44" t="str">
            <v>11111405 Scotiabank Culiacan 1 depositos</v>
          </cell>
          <cell r="E44">
            <v>1138699.56</v>
          </cell>
        </row>
        <row r="45">
          <cell r="A45" t="str">
            <v>ALCA</v>
          </cell>
          <cell r="B45" t="str">
            <v>2006</v>
          </cell>
          <cell r="C45" t="str">
            <v>11111500</v>
          </cell>
          <cell r="D45" t="str">
            <v>11111500 Scotiabank Chihuahua 1</v>
          </cell>
          <cell r="E45">
            <v>7000</v>
          </cell>
        </row>
        <row r="46">
          <cell r="A46" t="str">
            <v>ALCA</v>
          </cell>
          <cell r="B46" t="str">
            <v>2006</v>
          </cell>
          <cell r="C46" t="str">
            <v>11111501</v>
          </cell>
          <cell r="D46" t="str">
            <v>11111501 Scotiabank Chihuahua 1 Cheques</v>
          </cell>
          <cell r="E46">
            <v>-3121278.8</v>
          </cell>
        </row>
        <row r="47">
          <cell r="A47" t="str">
            <v>ALCA</v>
          </cell>
          <cell r="B47" t="str">
            <v>2006</v>
          </cell>
          <cell r="C47" t="str">
            <v>11111505</v>
          </cell>
          <cell r="D47" t="str">
            <v>11111505 Scotiabank Chihuahua 1 Depositos</v>
          </cell>
          <cell r="E47">
            <v>3172954.13</v>
          </cell>
        </row>
        <row r="48">
          <cell r="A48" t="str">
            <v>ALCA</v>
          </cell>
          <cell r="B48" t="str">
            <v>2006</v>
          </cell>
          <cell r="C48" t="str">
            <v>11111600</v>
          </cell>
          <cell r="D48" t="str">
            <v>11111600 Scotiabank Chilpancingo 1</v>
          </cell>
          <cell r="E48">
            <v>41389.29</v>
          </cell>
        </row>
        <row r="49">
          <cell r="A49" t="str">
            <v>ALCA</v>
          </cell>
          <cell r="B49" t="str">
            <v>2006</v>
          </cell>
          <cell r="C49" t="str">
            <v>11111601</v>
          </cell>
          <cell r="D49" t="str">
            <v>11111601 Scotiabank Chilpancingo 1 Cheque</v>
          </cell>
          <cell r="E49">
            <v>-668499.75</v>
          </cell>
        </row>
        <row r="50">
          <cell r="A50" t="str">
            <v>ALCA</v>
          </cell>
          <cell r="B50" t="str">
            <v>2006</v>
          </cell>
          <cell r="C50" t="str">
            <v>11111605</v>
          </cell>
          <cell r="D50" t="str">
            <v>11111605 Scotiabank Chilpancingo 1 depositos</v>
          </cell>
          <cell r="E50">
            <v>702533.75</v>
          </cell>
        </row>
        <row r="51">
          <cell r="A51" t="str">
            <v>ALCA</v>
          </cell>
          <cell r="B51" t="str">
            <v>2006</v>
          </cell>
          <cell r="C51" t="str">
            <v>11111700</v>
          </cell>
          <cell r="D51" t="str">
            <v>11111700 Scotiabank Durango 1</v>
          </cell>
          <cell r="E51">
            <v>0</v>
          </cell>
        </row>
        <row r="52">
          <cell r="A52" t="str">
            <v>ALCA</v>
          </cell>
          <cell r="B52" t="str">
            <v>2006</v>
          </cell>
          <cell r="C52" t="str">
            <v>11111701</v>
          </cell>
          <cell r="D52" t="str">
            <v>11111701 Scotiabank Durango 1 Cheques</v>
          </cell>
          <cell r="E52">
            <v>-389240.56</v>
          </cell>
        </row>
        <row r="53">
          <cell r="A53" t="str">
            <v>ALCA</v>
          </cell>
          <cell r="B53" t="str">
            <v>2006</v>
          </cell>
          <cell r="C53" t="str">
            <v>11111705</v>
          </cell>
          <cell r="D53" t="str">
            <v>11111705 Scotiabank Durango 1 Depositos</v>
          </cell>
          <cell r="E53">
            <v>394764</v>
          </cell>
        </row>
        <row r="54">
          <cell r="A54" t="str">
            <v>ALCA</v>
          </cell>
          <cell r="B54" t="str">
            <v>2006</v>
          </cell>
          <cell r="C54" t="str">
            <v>11111800</v>
          </cell>
          <cell r="D54" t="str">
            <v>11111800 Scotiabank Guadalajara 1</v>
          </cell>
          <cell r="E54">
            <v>10500</v>
          </cell>
        </row>
        <row r="55">
          <cell r="A55" t="str">
            <v>ALCA</v>
          </cell>
          <cell r="B55" t="str">
            <v>2006</v>
          </cell>
          <cell r="C55" t="str">
            <v>11111801</v>
          </cell>
          <cell r="D55" t="str">
            <v>11111801 Scotiabank Guadalajara 1 Cheques</v>
          </cell>
          <cell r="E55">
            <v>-27409794.82</v>
          </cell>
        </row>
        <row r="56">
          <cell r="A56" t="str">
            <v>ALCA</v>
          </cell>
          <cell r="B56" t="str">
            <v>2006</v>
          </cell>
          <cell r="C56" t="str">
            <v>11111805</v>
          </cell>
          <cell r="D56" t="str">
            <v>11111805 Scotiabank Guadalajara 1 Depositos</v>
          </cell>
          <cell r="E56">
            <v>27523097.109999999</v>
          </cell>
        </row>
        <row r="57">
          <cell r="A57" t="str">
            <v>ALCA</v>
          </cell>
          <cell r="B57" t="str">
            <v>2006</v>
          </cell>
          <cell r="C57" t="str">
            <v>11111810</v>
          </cell>
          <cell r="D57" t="str">
            <v>11111810 Scotiabank Guadalajara 2</v>
          </cell>
          <cell r="E57">
            <v>0</v>
          </cell>
        </row>
        <row r="58">
          <cell r="A58" t="str">
            <v>ALCA</v>
          </cell>
          <cell r="B58" t="str">
            <v>2006</v>
          </cell>
          <cell r="C58" t="str">
            <v>11111811</v>
          </cell>
          <cell r="D58" t="str">
            <v>11111811 Scotiabank Guadalajara 2 Cheques</v>
          </cell>
          <cell r="E58">
            <v>0</v>
          </cell>
        </row>
        <row r="59">
          <cell r="A59" t="str">
            <v>ALCA</v>
          </cell>
          <cell r="B59" t="str">
            <v>2006</v>
          </cell>
          <cell r="C59" t="str">
            <v>11111815</v>
          </cell>
          <cell r="D59" t="str">
            <v>11111815 Scotiabank Guadalajara 2 Depositos</v>
          </cell>
          <cell r="E59">
            <v>0</v>
          </cell>
        </row>
        <row r="60">
          <cell r="A60" t="str">
            <v>ALCA</v>
          </cell>
          <cell r="B60" t="str">
            <v>2006</v>
          </cell>
          <cell r="C60" t="str">
            <v>11111900</v>
          </cell>
          <cell r="D60" t="str">
            <v>11111900 Scotiabank Hermosillo 1</v>
          </cell>
          <cell r="E60">
            <v>6998.8</v>
          </cell>
        </row>
        <row r="61">
          <cell r="A61" t="str">
            <v>ALCA</v>
          </cell>
          <cell r="B61" t="str">
            <v>2006</v>
          </cell>
          <cell r="C61" t="str">
            <v>11111901</v>
          </cell>
          <cell r="D61" t="str">
            <v>11111901 Scotiabank Hermosillo 1 Cheques</v>
          </cell>
          <cell r="E61">
            <v>-10829529.130000001</v>
          </cell>
        </row>
        <row r="62">
          <cell r="A62" t="str">
            <v>ALCA</v>
          </cell>
          <cell r="B62" t="str">
            <v>2006</v>
          </cell>
          <cell r="C62" t="str">
            <v>11111905</v>
          </cell>
          <cell r="D62" t="str">
            <v>11111905 Scotiabank Hermosillo 1 Depositos</v>
          </cell>
          <cell r="E62">
            <v>12052852.51</v>
          </cell>
        </row>
        <row r="63">
          <cell r="A63" t="str">
            <v>ALCA</v>
          </cell>
          <cell r="B63" t="str">
            <v>2006</v>
          </cell>
          <cell r="C63" t="str">
            <v>11111910</v>
          </cell>
          <cell r="D63" t="str">
            <v>11111910 Scotiabank Hermosillo 2</v>
          </cell>
          <cell r="E63">
            <v>0</v>
          </cell>
        </row>
        <row r="64">
          <cell r="A64" t="str">
            <v>ALCA</v>
          </cell>
          <cell r="B64" t="str">
            <v>2006</v>
          </cell>
          <cell r="C64" t="str">
            <v>11111911</v>
          </cell>
          <cell r="D64" t="str">
            <v>11111911 Scotiabank Hermosillo 2 Cheques</v>
          </cell>
          <cell r="E64">
            <v>0</v>
          </cell>
        </row>
        <row r="65">
          <cell r="A65" t="str">
            <v>ALCA</v>
          </cell>
          <cell r="B65" t="str">
            <v>2006</v>
          </cell>
          <cell r="C65" t="str">
            <v>11111915</v>
          </cell>
          <cell r="D65" t="str">
            <v>11111915 Scotiabank Hermosillo 2 Depositos</v>
          </cell>
          <cell r="E65">
            <v>0</v>
          </cell>
        </row>
        <row r="66">
          <cell r="A66" t="str">
            <v>ALCA</v>
          </cell>
          <cell r="B66" t="str">
            <v>2006</v>
          </cell>
          <cell r="C66" t="str">
            <v>11112000</v>
          </cell>
          <cell r="D66" t="str">
            <v>11112000 Scotiabank Irapuato 1</v>
          </cell>
          <cell r="E66">
            <v>0</v>
          </cell>
        </row>
        <row r="67">
          <cell r="A67" t="str">
            <v>ALCA</v>
          </cell>
          <cell r="B67" t="str">
            <v>2006</v>
          </cell>
          <cell r="C67" t="str">
            <v>11112001</v>
          </cell>
          <cell r="D67" t="str">
            <v>11112001 Scotiabank Irapuato 1 Cheque</v>
          </cell>
          <cell r="E67">
            <v>-363396.43</v>
          </cell>
        </row>
        <row r="68">
          <cell r="A68" t="str">
            <v>ALCA</v>
          </cell>
          <cell r="B68" t="str">
            <v>2006</v>
          </cell>
          <cell r="C68" t="str">
            <v>11112005</v>
          </cell>
          <cell r="D68" t="str">
            <v>11112005 Scotiabank Irapuato 1 depositos</v>
          </cell>
          <cell r="E68">
            <v>368400.87</v>
          </cell>
        </row>
        <row r="69">
          <cell r="A69" t="str">
            <v>ALCA</v>
          </cell>
          <cell r="B69" t="str">
            <v>2006</v>
          </cell>
          <cell r="C69" t="str">
            <v>11112100</v>
          </cell>
          <cell r="D69" t="str">
            <v>11112100 Scotiabank Jalapa 1</v>
          </cell>
          <cell r="E69">
            <v>0</v>
          </cell>
        </row>
        <row r="70">
          <cell r="A70" t="str">
            <v>ALCA</v>
          </cell>
          <cell r="B70" t="str">
            <v>2006</v>
          </cell>
          <cell r="C70" t="str">
            <v>11112101</v>
          </cell>
          <cell r="D70" t="str">
            <v>11112101 Scotiabank Jalapa 1 Cheque</v>
          </cell>
          <cell r="E70">
            <v>-2742177.22</v>
          </cell>
        </row>
        <row r="71">
          <cell r="A71" t="str">
            <v>ALCA</v>
          </cell>
          <cell r="B71" t="str">
            <v>2006</v>
          </cell>
          <cell r="C71" t="str">
            <v>11112105</v>
          </cell>
          <cell r="D71" t="str">
            <v>11112105 Scotiabank Jalapa 1 Depositos</v>
          </cell>
          <cell r="E71">
            <v>3132177.22</v>
          </cell>
        </row>
        <row r="72">
          <cell r="A72" t="str">
            <v>ALCA</v>
          </cell>
          <cell r="B72" t="str">
            <v>2006</v>
          </cell>
          <cell r="C72" t="str">
            <v>11112200</v>
          </cell>
          <cell r="D72" t="str">
            <v>11112200 Scotiabank La Paz 1</v>
          </cell>
          <cell r="E72">
            <v>3997.68</v>
          </cell>
        </row>
        <row r="73">
          <cell r="A73" t="str">
            <v>ALCA</v>
          </cell>
          <cell r="B73" t="str">
            <v>2006</v>
          </cell>
          <cell r="C73" t="str">
            <v>11112201</v>
          </cell>
          <cell r="D73" t="str">
            <v>11112201 Scotiabank La Paz 1 Cheque</v>
          </cell>
          <cell r="E73">
            <v>-1785007.7</v>
          </cell>
        </row>
        <row r="74">
          <cell r="A74" t="str">
            <v>ALCA</v>
          </cell>
          <cell r="B74" t="str">
            <v>2006</v>
          </cell>
          <cell r="C74" t="str">
            <v>11112205</v>
          </cell>
          <cell r="D74" t="str">
            <v>11112205 Scotiabank La Paz 1 depositos</v>
          </cell>
          <cell r="E74">
            <v>1839705.82</v>
          </cell>
        </row>
        <row r="75">
          <cell r="A75" t="str">
            <v>ALCA</v>
          </cell>
          <cell r="B75" t="str">
            <v>2006</v>
          </cell>
          <cell r="C75" t="str">
            <v>11112300</v>
          </cell>
          <cell r="D75" t="str">
            <v>11112300 Scotiabank Leon 1</v>
          </cell>
          <cell r="E75">
            <v>0</v>
          </cell>
        </row>
        <row r="76">
          <cell r="A76" t="str">
            <v>ALCA</v>
          </cell>
          <cell r="B76" t="str">
            <v>2006</v>
          </cell>
          <cell r="C76" t="str">
            <v>11112301</v>
          </cell>
          <cell r="D76" t="str">
            <v>11112301 Scotiabank Leon 1 Cheque</v>
          </cell>
          <cell r="E76">
            <v>-850051.36</v>
          </cell>
        </row>
        <row r="77">
          <cell r="A77" t="str">
            <v>ALCA</v>
          </cell>
          <cell r="B77" t="str">
            <v>2006</v>
          </cell>
          <cell r="C77" t="str">
            <v>11112305</v>
          </cell>
          <cell r="D77" t="str">
            <v>11112305 Scotiabank Leon 1</v>
          </cell>
          <cell r="E77">
            <v>855051.36</v>
          </cell>
        </row>
        <row r="78">
          <cell r="A78" t="str">
            <v>ALCA</v>
          </cell>
          <cell r="B78" t="str">
            <v>2006</v>
          </cell>
          <cell r="C78" t="str">
            <v>11112400</v>
          </cell>
          <cell r="D78" t="str">
            <v>11112400 Scotiabank Los Mochis 1</v>
          </cell>
          <cell r="E78">
            <v>4000.42</v>
          </cell>
        </row>
        <row r="79">
          <cell r="A79" t="str">
            <v>ALCA</v>
          </cell>
          <cell r="B79" t="str">
            <v>2006</v>
          </cell>
          <cell r="C79" t="str">
            <v>11112401</v>
          </cell>
          <cell r="D79" t="str">
            <v>11112401 Scotiabank Los Mochis 1 Cheques</v>
          </cell>
          <cell r="E79">
            <v>-611981.11</v>
          </cell>
        </row>
        <row r="80">
          <cell r="A80" t="str">
            <v>ALCA</v>
          </cell>
          <cell r="B80" t="str">
            <v>2006</v>
          </cell>
          <cell r="C80" t="str">
            <v>11112405</v>
          </cell>
          <cell r="D80" t="str">
            <v>11112405 Scotiabank Los Mochis 1 Depositos</v>
          </cell>
          <cell r="E80">
            <v>617736.36</v>
          </cell>
        </row>
        <row r="81">
          <cell r="A81" t="str">
            <v>ALCA</v>
          </cell>
          <cell r="B81" t="str">
            <v>2006</v>
          </cell>
          <cell r="C81" t="str">
            <v>11112600</v>
          </cell>
          <cell r="D81" t="str">
            <v>11112600 Scotiabank Matamoros 1</v>
          </cell>
          <cell r="E81">
            <v>-20806.72</v>
          </cell>
        </row>
        <row r="82">
          <cell r="A82" t="str">
            <v>ALCA</v>
          </cell>
          <cell r="B82" t="str">
            <v>2006</v>
          </cell>
          <cell r="C82" t="str">
            <v>11112601</v>
          </cell>
          <cell r="D82" t="str">
            <v>11112601 Scotiabank Matamoros 1 Cheque</v>
          </cell>
          <cell r="E82">
            <v>-242098.48</v>
          </cell>
        </row>
        <row r="83">
          <cell r="A83" t="str">
            <v>ALCA</v>
          </cell>
          <cell r="B83" t="str">
            <v>2006</v>
          </cell>
          <cell r="C83" t="str">
            <v>11112605</v>
          </cell>
          <cell r="D83" t="str">
            <v>11112605 Scotiabank Matamoros 1 depositos</v>
          </cell>
          <cell r="E83">
            <v>247200.61</v>
          </cell>
        </row>
        <row r="84">
          <cell r="A84" t="str">
            <v>ALCA</v>
          </cell>
          <cell r="B84" t="str">
            <v>2006</v>
          </cell>
          <cell r="C84" t="str">
            <v>11112700</v>
          </cell>
          <cell r="D84" t="str">
            <v>11112700 Scotiabank Mazatlan 1</v>
          </cell>
          <cell r="E84">
            <v>4000</v>
          </cell>
        </row>
        <row r="85">
          <cell r="A85" t="str">
            <v>ALCA</v>
          </cell>
          <cell r="B85" t="str">
            <v>2006</v>
          </cell>
          <cell r="C85" t="str">
            <v>11112701</v>
          </cell>
          <cell r="D85" t="str">
            <v>11112701 Scotiabank Mazatlan 1 Cheques</v>
          </cell>
          <cell r="E85">
            <v>-1901506.48</v>
          </cell>
        </row>
        <row r="86">
          <cell r="A86" t="str">
            <v>ALCA</v>
          </cell>
          <cell r="B86" t="str">
            <v>2006</v>
          </cell>
          <cell r="C86" t="str">
            <v>11112705</v>
          </cell>
          <cell r="D86" t="str">
            <v>11112705 Scotiabank Mazatlan 1 Depositos</v>
          </cell>
          <cell r="E86">
            <v>2010966.49</v>
          </cell>
        </row>
        <row r="87">
          <cell r="A87" t="str">
            <v>ALCA</v>
          </cell>
          <cell r="B87" t="str">
            <v>2006</v>
          </cell>
          <cell r="C87" t="str">
            <v>11112800</v>
          </cell>
          <cell r="D87" t="str">
            <v>11112800 Scotiabank Merida 1</v>
          </cell>
          <cell r="E87">
            <v>20000.3</v>
          </cell>
        </row>
        <row r="88">
          <cell r="A88" t="str">
            <v>ALCA</v>
          </cell>
          <cell r="B88" t="str">
            <v>2006</v>
          </cell>
          <cell r="C88" t="str">
            <v>11112801</v>
          </cell>
          <cell r="D88" t="str">
            <v>11112801 Scotiabank Merida 1 Cheques</v>
          </cell>
          <cell r="E88">
            <v>-26239592.620000001</v>
          </cell>
        </row>
        <row r="89">
          <cell r="A89" t="str">
            <v>ALCA</v>
          </cell>
          <cell r="B89" t="str">
            <v>2006</v>
          </cell>
          <cell r="C89" t="str">
            <v>11112805</v>
          </cell>
          <cell r="D89" t="str">
            <v>11112805 Scotiabank Merida 1 Depositos</v>
          </cell>
          <cell r="E89">
            <v>25599908.43</v>
          </cell>
        </row>
        <row r="90">
          <cell r="A90" t="str">
            <v>ALCA</v>
          </cell>
          <cell r="B90" t="str">
            <v>2006</v>
          </cell>
          <cell r="C90" t="str">
            <v>11112810</v>
          </cell>
          <cell r="D90" t="str">
            <v>11112810 Scotiabank Merida 2</v>
          </cell>
          <cell r="E90">
            <v>0</v>
          </cell>
        </row>
        <row r="91">
          <cell r="A91" t="str">
            <v>ALCA</v>
          </cell>
          <cell r="B91" t="str">
            <v>2006</v>
          </cell>
          <cell r="C91" t="str">
            <v>11112811</v>
          </cell>
          <cell r="D91" t="str">
            <v>11112811 Scotiabank Merida 2 Cheques</v>
          </cell>
          <cell r="E91">
            <v>0</v>
          </cell>
        </row>
        <row r="92">
          <cell r="A92" t="str">
            <v>ALCA</v>
          </cell>
          <cell r="B92" t="str">
            <v>2006</v>
          </cell>
          <cell r="C92" t="str">
            <v>11112815</v>
          </cell>
          <cell r="D92" t="str">
            <v>11112815 Scotiabank Merida 2 depositos</v>
          </cell>
          <cell r="E92">
            <v>0</v>
          </cell>
        </row>
        <row r="93">
          <cell r="A93" t="str">
            <v>ALCA</v>
          </cell>
          <cell r="B93" t="str">
            <v>2006</v>
          </cell>
          <cell r="C93" t="str">
            <v>11112900</v>
          </cell>
          <cell r="D93" t="str">
            <v>11112900 Scotiabank Monclova 1</v>
          </cell>
          <cell r="E93">
            <v>0</v>
          </cell>
        </row>
        <row r="94">
          <cell r="A94" t="str">
            <v>ALCA</v>
          </cell>
          <cell r="B94" t="str">
            <v>2006</v>
          </cell>
          <cell r="C94" t="str">
            <v>11112901</v>
          </cell>
          <cell r="D94" t="str">
            <v>11112901 Scotiabank Monclova 1 Cheque</v>
          </cell>
          <cell r="E94">
            <v>-241070.64</v>
          </cell>
        </row>
        <row r="95">
          <cell r="A95" t="str">
            <v>ALCA</v>
          </cell>
          <cell r="B95" t="str">
            <v>2006</v>
          </cell>
          <cell r="C95" t="str">
            <v>11112905</v>
          </cell>
          <cell r="D95" t="str">
            <v>11112905 Scotiabank Monclova 1 depositos</v>
          </cell>
          <cell r="E95">
            <v>257991.4</v>
          </cell>
        </row>
        <row r="96">
          <cell r="A96" t="str">
            <v>ALCA</v>
          </cell>
          <cell r="B96" t="str">
            <v>2006</v>
          </cell>
          <cell r="C96" t="str">
            <v>11113000</v>
          </cell>
          <cell r="D96" t="str">
            <v>11113000 Scotiabank Monterrey 1</v>
          </cell>
          <cell r="E96">
            <v>-242513.54</v>
          </cell>
        </row>
        <row r="97">
          <cell r="A97" t="str">
            <v>ALCA</v>
          </cell>
          <cell r="B97" t="str">
            <v>2006</v>
          </cell>
          <cell r="C97" t="str">
            <v>11113001</v>
          </cell>
          <cell r="D97" t="str">
            <v>11113001 Scotiabank Monterrey 1 Cheques</v>
          </cell>
          <cell r="E97">
            <v>-21393997.920000002</v>
          </cell>
        </row>
        <row r="98">
          <cell r="A98" t="str">
            <v>ALCA</v>
          </cell>
          <cell r="B98" t="str">
            <v>2006</v>
          </cell>
          <cell r="C98" t="str">
            <v>11113005</v>
          </cell>
          <cell r="D98" t="str">
            <v>11113005 Scotiabank Monterrey 1 Depositos</v>
          </cell>
          <cell r="E98">
            <v>21758395.800000001</v>
          </cell>
        </row>
        <row r="99">
          <cell r="A99" t="str">
            <v>ALCA</v>
          </cell>
          <cell r="B99" t="str">
            <v>2006</v>
          </cell>
          <cell r="C99" t="str">
            <v>11113100</v>
          </cell>
          <cell r="D99" t="str">
            <v>11113100 Scotiabank Morelia 1</v>
          </cell>
          <cell r="E99">
            <v>51763.93</v>
          </cell>
        </row>
        <row r="100">
          <cell r="A100" t="str">
            <v>ALCA</v>
          </cell>
          <cell r="B100" t="str">
            <v>2006</v>
          </cell>
          <cell r="C100" t="str">
            <v>11113101</v>
          </cell>
          <cell r="D100" t="str">
            <v>11113101 Scotiabank Morelia 1 Cheques</v>
          </cell>
          <cell r="E100">
            <v>-2183041.77</v>
          </cell>
        </row>
        <row r="101">
          <cell r="A101" t="str">
            <v>ALCA</v>
          </cell>
          <cell r="B101" t="str">
            <v>2006</v>
          </cell>
          <cell r="C101" t="str">
            <v>11113105</v>
          </cell>
          <cell r="D101" t="str">
            <v>11113105 Scotiabank Morelia 1 Depositos</v>
          </cell>
          <cell r="E101">
            <v>2206843.2799999998</v>
          </cell>
        </row>
        <row r="102">
          <cell r="A102" t="str">
            <v>ALCA</v>
          </cell>
          <cell r="B102" t="str">
            <v>2006</v>
          </cell>
          <cell r="C102" t="str">
            <v>11113110</v>
          </cell>
          <cell r="D102" t="str">
            <v>11113110 Scotiabank Morelia 2</v>
          </cell>
          <cell r="E102">
            <v>0</v>
          </cell>
        </row>
        <row r="103">
          <cell r="A103" t="str">
            <v>ALCA</v>
          </cell>
          <cell r="B103" t="str">
            <v>2006</v>
          </cell>
          <cell r="C103" t="str">
            <v>11113111</v>
          </cell>
          <cell r="D103" t="str">
            <v>11113111 Scotiabank Morelia 2 Cheques</v>
          </cell>
          <cell r="E103">
            <v>0</v>
          </cell>
        </row>
        <row r="104">
          <cell r="A104" t="str">
            <v>ALCA</v>
          </cell>
          <cell r="B104" t="str">
            <v>2006</v>
          </cell>
          <cell r="C104" t="str">
            <v>11113115</v>
          </cell>
          <cell r="D104" t="str">
            <v>11113115 Scotiabank Morelia 2 Depositos</v>
          </cell>
          <cell r="E104">
            <v>0</v>
          </cell>
        </row>
        <row r="105">
          <cell r="A105" t="str">
            <v>ALCA</v>
          </cell>
          <cell r="B105" t="str">
            <v>2006</v>
          </cell>
          <cell r="C105" t="str">
            <v>11113200</v>
          </cell>
          <cell r="D105" t="str">
            <v>11113200 Scotiabank Nogales 1</v>
          </cell>
          <cell r="E105">
            <v>2000</v>
          </cell>
        </row>
        <row r="106">
          <cell r="A106" t="str">
            <v>ALCA</v>
          </cell>
          <cell r="B106" t="str">
            <v>2006</v>
          </cell>
          <cell r="C106" t="str">
            <v>11113201</v>
          </cell>
          <cell r="D106" t="str">
            <v>11113201 Scotiabank Nogales 1 Cheque</v>
          </cell>
          <cell r="E106">
            <v>-319528.90999999997</v>
          </cell>
        </row>
        <row r="107">
          <cell r="A107" t="str">
            <v>ALCA</v>
          </cell>
          <cell r="B107" t="str">
            <v>2006</v>
          </cell>
          <cell r="C107" t="str">
            <v>11113205</v>
          </cell>
          <cell r="D107" t="str">
            <v>11113205 Scotiabank Nogales 1 depositos</v>
          </cell>
          <cell r="E107">
            <v>322152.46999999997</v>
          </cell>
        </row>
        <row r="108">
          <cell r="A108" t="str">
            <v>ALCA</v>
          </cell>
          <cell r="B108" t="str">
            <v>2006</v>
          </cell>
          <cell r="C108" t="str">
            <v>11113300</v>
          </cell>
          <cell r="D108" t="str">
            <v>11113300 Scotiabank Nuevo Laredo 1</v>
          </cell>
          <cell r="E108">
            <v>-1627.8</v>
          </cell>
        </row>
        <row r="109">
          <cell r="A109" t="str">
            <v>ALCA</v>
          </cell>
          <cell r="B109" t="str">
            <v>2006</v>
          </cell>
          <cell r="C109" t="str">
            <v>11113301</v>
          </cell>
          <cell r="D109" t="str">
            <v>11113301 Scotiabank Nuevo Laredo 1 Cheque</v>
          </cell>
          <cell r="E109">
            <v>-327549.90000000002</v>
          </cell>
        </row>
        <row r="110">
          <cell r="A110" t="str">
            <v>ALCA</v>
          </cell>
          <cell r="B110" t="str">
            <v>2006</v>
          </cell>
          <cell r="C110" t="str">
            <v>11113305</v>
          </cell>
          <cell r="D110" t="str">
            <v>11113305 Scotiabank Nuevo Laredo 1 depositos</v>
          </cell>
          <cell r="E110">
            <v>338160.16</v>
          </cell>
        </row>
        <row r="111">
          <cell r="A111" t="str">
            <v>ALCA</v>
          </cell>
          <cell r="B111" t="str">
            <v>2006</v>
          </cell>
          <cell r="C111" t="str">
            <v>11113400</v>
          </cell>
          <cell r="D111" t="str">
            <v>11113400 Scotiabank Oaxaca 1</v>
          </cell>
          <cell r="E111">
            <v>119418.07</v>
          </cell>
        </row>
        <row r="112">
          <cell r="A112" t="str">
            <v>ALCA</v>
          </cell>
          <cell r="B112" t="str">
            <v>2006</v>
          </cell>
          <cell r="C112" t="str">
            <v>11113401</v>
          </cell>
          <cell r="D112" t="str">
            <v>11113401 Scotiabank Oaxaca 1 Cheque</v>
          </cell>
          <cell r="E112">
            <v>-4427480.58</v>
          </cell>
        </row>
        <row r="113">
          <cell r="A113" t="str">
            <v>ALCA</v>
          </cell>
          <cell r="B113" t="str">
            <v>2006</v>
          </cell>
          <cell r="C113" t="str">
            <v>11113405</v>
          </cell>
          <cell r="D113" t="str">
            <v>11113405 Scotiabank Oaxaca 1 Depositos</v>
          </cell>
          <cell r="E113">
            <v>4779502.24</v>
          </cell>
        </row>
        <row r="114">
          <cell r="A114" t="str">
            <v>ALCA</v>
          </cell>
          <cell r="B114" t="str">
            <v>2006</v>
          </cell>
          <cell r="C114" t="str">
            <v>11113500</v>
          </cell>
          <cell r="D114" t="str">
            <v>11113500 Scotiabank Pachuca 1</v>
          </cell>
          <cell r="E114">
            <v>0</v>
          </cell>
        </row>
        <row r="115">
          <cell r="A115" t="str">
            <v>ALCA</v>
          </cell>
          <cell r="B115" t="str">
            <v>2006</v>
          </cell>
          <cell r="C115" t="str">
            <v>11113501</v>
          </cell>
          <cell r="D115" t="str">
            <v>11113501 Scotiabank Pachuca 1 Cheque</v>
          </cell>
          <cell r="E115">
            <v>-1880713.55</v>
          </cell>
        </row>
        <row r="116">
          <cell r="A116" t="str">
            <v>ALCA</v>
          </cell>
          <cell r="B116" t="str">
            <v>2006</v>
          </cell>
          <cell r="C116" t="str">
            <v>11113505</v>
          </cell>
          <cell r="D116" t="str">
            <v>11113505 Scotiabank Pachuca 1 depositos</v>
          </cell>
          <cell r="E116">
            <v>2036400.49</v>
          </cell>
        </row>
        <row r="117">
          <cell r="A117" t="str">
            <v>ALCA</v>
          </cell>
          <cell r="B117" t="str">
            <v>2006</v>
          </cell>
          <cell r="C117" t="str">
            <v>11113600</v>
          </cell>
          <cell r="D117" t="str">
            <v>11113600 Scotiabank Poza Rica 1</v>
          </cell>
          <cell r="E117">
            <v>0</v>
          </cell>
        </row>
        <row r="118">
          <cell r="A118" t="str">
            <v>ALCA</v>
          </cell>
          <cell r="B118" t="str">
            <v>2006</v>
          </cell>
          <cell r="C118" t="str">
            <v>11113601</v>
          </cell>
          <cell r="D118" t="str">
            <v>11113601 Scotiabank Poza Rica 1 Cheque</v>
          </cell>
          <cell r="E118">
            <v>-492591.91</v>
          </cell>
        </row>
        <row r="119">
          <cell r="A119" t="str">
            <v>ALCA</v>
          </cell>
          <cell r="B119" t="str">
            <v>2006</v>
          </cell>
          <cell r="C119" t="str">
            <v>11113605</v>
          </cell>
          <cell r="D119" t="str">
            <v>11113605 Scotiabank Poza Rica 1 depositos</v>
          </cell>
          <cell r="E119">
            <v>503442.55</v>
          </cell>
        </row>
        <row r="120">
          <cell r="A120" t="str">
            <v>ALCA</v>
          </cell>
          <cell r="B120" t="str">
            <v>2006</v>
          </cell>
          <cell r="C120" t="str">
            <v>11113700</v>
          </cell>
          <cell r="D120" t="str">
            <v>11113700 Scotiabank Puebla 1</v>
          </cell>
          <cell r="E120">
            <v>10000</v>
          </cell>
        </row>
        <row r="121">
          <cell r="A121" t="str">
            <v>ALCA</v>
          </cell>
          <cell r="B121" t="str">
            <v>2006</v>
          </cell>
          <cell r="C121" t="str">
            <v>11113701</v>
          </cell>
          <cell r="D121" t="str">
            <v>11113701 Scotiabank Puebla 1 Cheques</v>
          </cell>
          <cell r="E121">
            <v>-28344172.280000001</v>
          </cell>
        </row>
        <row r="122">
          <cell r="A122" t="str">
            <v>ALCA</v>
          </cell>
          <cell r="B122" t="str">
            <v>2006</v>
          </cell>
          <cell r="C122" t="str">
            <v>11113705</v>
          </cell>
          <cell r="D122" t="str">
            <v>11113705 Scotiabank Puebla 1 Depositos</v>
          </cell>
          <cell r="E122">
            <v>28518518.050000001</v>
          </cell>
        </row>
        <row r="123">
          <cell r="A123" t="str">
            <v>ALCA</v>
          </cell>
          <cell r="B123" t="str">
            <v>2006</v>
          </cell>
          <cell r="C123" t="str">
            <v>11113900</v>
          </cell>
          <cell r="D123" t="str">
            <v>11113900 Scotiabank Queretaro 1</v>
          </cell>
          <cell r="E123">
            <v>3000</v>
          </cell>
        </row>
        <row r="124">
          <cell r="A124" t="str">
            <v>ALCA</v>
          </cell>
          <cell r="B124" t="str">
            <v>2006</v>
          </cell>
          <cell r="C124" t="str">
            <v>11113901</v>
          </cell>
          <cell r="D124" t="str">
            <v>11113901 Scotiabank Queretaro 1 Cheques</v>
          </cell>
          <cell r="E124">
            <v>-39285890</v>
          </cell>
        </row>
        <row r="125">
          <cell r="A125" t="str">
            <v>ALCA</v>
          </cell>
          <cell r="B125" t="str">
            <v>2006</v>
          </cell>
          <cell r="C125" t="str">
            <v>11113905</v>
          </cell>
          <cell r="D125" t="str">
            <v>11113905 Scotiabank Queretaro 1 Depositos</v>
          </cell>
          <cell r="E125">
            <v>39285890.049999997</v>
          </cell>
        </row>
        <row r="126">
          <cell r="A126" t="str">
            <v>ALCA</v>
          </cell>
          <cell r="B126" t="str">
            <v>2006</v>
          </cell>
          <cell r="C126" t="str">
            <v>11114000</v>
          </cell>
          <cell r="D126" t="str">
            <v>11114000 Scotiabank Reynosa 1</v>
          </cell>
          <cell r="E126">
            <v>0</v>
          </cell>
        </row>
        <row r="127">
          <cell r="A127" t="str">
            <v>ALCA</v>
          </cell>
          <cell r="B127" t="str">
            <v>2006</v>
          </cell>
          <cell r="C127" t="str">
            <v>11114001</v>
          </cell>
          <cell r="D127" t="str">
            <v>11114001 Scotiabank Reynosa 1 Cheque</v>
          </cell>
          <cell r="E127">
            <v>-427817.96</v>
          </cell>
        </row>
        <row r="128">
          <cell r="A128" t="str">
            <v>ALCA</v>
          </cell>
          <cell r="B128" t="str">
            <v>2006</v>
          </cell>
          <cell r="C128" t="str">
            <v>11114005</v>
          </cell>
          <cell r="D128" t="str">
            <v>11114005 Scotiabank Reynosa 1 depositos</v>
          </cell>
          <cell r="E128">
            <v>432802.81</v>
          </cell>
        </row>
        <row r="129">
          <cell r="A129" t="str">
            <v>ALCA</v>
          </cell>
          <cell r="B129" t="str">
            <v>2006</v>
          </cell>
          <cell r="C129" t="str">
            <v>11114100</v>
          </cell>
          <cell r="D129" t="str">
            <v>11114100 Scotiabank Saltillo 1</v>
          </cell>
          <cell r="E129">
            <v>5585</v>
          </cell>
        </row>
        <row r="130">
          <cell r="A130" t="str">
            <v>ALCA</v>
          </cell>
          <cell r="B130" t="str">
            <v>2006</v>
          </cell>
          <cell r="C130" t="str">
            <v>11114101</v>
          </cell>
          <cell r="D130" t="str">
            <v>11114101 Scotiabank Saltillo 1 Cheque</v>
          </cell>
          <cell r="E130">
            <v>-38963.53</v>
          </cell>
        </row>
        <row r="131">
          <cell r="A131" t="str">
            <v>ALCA</v>
          </cell>
          <cell r="B131" t="str">
            <v>2006</v>
          </cell>
          <cell r="C131" t="str">
            <v>11114105</v>
          </cell>
          <cell r="D131" t="str">
            <v>11114105 Scotiabank Saltillo 1 Depositos</v>
          </cell>
          <cell r="E131">
            <v>43963.53</v>
          </cell>
        </row>
        <row r="132">
          <cell r="A132" t="str">
            <v>ALCA</v>
          </cell>
          <cell r="B132" t="str">
            <v>2006</v>
          </cell>
          <cell r="C132" t="str">
            <v>11114200</v>
          </cell>
          <cell r="D132" t="str">
            <v>11114200 Scotiabank San Luis 1</v>
          </cell>
          <cell r="E132">
            <v>13856.11</v>
          </cell>
        </row>
        <row r="133">
          <cell r="A133" t="str">
            <v>ALCA</v>
          </cell>
          <cell r="B133" t="str">
            <v>2006</v>
          </cell>
          <cell r="C133" t="str">
            <v>11114201</v>
          </cell>
          <cell r="D133" t="str">
            <v>11114201 Scotiabank San Luis 1 Cheque</v>
          </cell>
          <cell r="E133">
            <v>-1440244.99</v>
          </cell>
        </row>
        <row r="134">
          <cell r="A134" t="str">
            <v>ALCA</v>
          </cell>
          <cell r="B134" t="str">
            <v>2006</v>
          </cell>
          <cell r="C134" t="str">
            <v>11114205</v>
          </cell>
          <cell r="D134" t="str">
            <v>11114205 Scotiabank San Luis 1 depositos</v>
          </cell>
          <cell r="E134">
            <v>1431663.88</v>
          </cell>
        </row>
        <row r="135">
          <cell r="A135" t="str">
            <v>ALCA</v>
          </cell>
          <cell r="B135" t="str">
            <v>2006</v>
          </cell>
          <cell r="C135" t="str">
            <v>11114300</v>
          </cell>
          <cell r="D135" t="str">
            <v>11114300 Scotiabank Tampico 1</v>
          </cell>
          <cell r="E135">
            <v>256311.91</v>
          </cell>
        </row>
        <row r="136">
          <cell r="A136" t="str">
            <v>ALCA</v>
          </cell>
          <cell r="B136" t="str">
            <v>2006</v>
          </cell>
          <cell r="C136" t="str">
            <v>11114301</v>
          </cell>
          <cell r="D136" t="str">
            <v>11114301 Scotiabank Tampico 1 Cheques</v>
          </cell>
          <cell r="E136">
            <v>-690818.36</v>
          </cell>
        </row>
        <row r="137">
          <cell r="A137" t="str">
            <v>ALCA</v>
          </cell>
          <cell r="B137" t="str">
            <v>2006</v>
          </cell>
          <cell r="C137" t="str">
            <v>11114305</v>
          </cell>
          <cell r="D137" t="str">
            <v>11114305 Scotiabank Tampico 1 Depositos</v>
          </cell>
          <cell r="E137">
            <v>693690.84</v>
          </cell>
        </row>
        <row r="138">
          <cell r="A138" t="str">
            <v>ALCA</v>
          </cell>
          <cell r="B138" t="str">
            <v>2006</v>
          </cell>
          <cell r="C138" t="str">
            <v>11114500</v>
          </cell>
          <cell r="D138" t="str">
            <v>11114500 Scotiabank Tepic 1</v>
          </cell>
          <cell r="E138">
            <v>36982.94</v>
          </cell>
        </row>
        <row r="139">
          <cell r="A139" t="str">
            <v>ALCA</v>
          </cell>
          <cell r="B139" t="str">
            <v>2006</v>
          </cell>
          <cell r="C139" t="str">
            <v>11114501</v>
          </cell>
          <cell r="D139" t="str">
            <v>11114501 Scotiabank Tepic 1 Cheque</v>
          </cell>
          <cell r="E139">
            <v>-381984.75</v>
          </cell>
        </row>
        <row r="140">
          <cell r="A140" t="str">
            <v>ALCA</v>
          </cell>
          <cell r="B140" t="str">
            <v>2006</v>
          </cell>
          <cell r="C140" t="str">
            <v>11114505</v>
          </cell>
          <cell r="D140" t="str">
            <v>11114505 Scotiabank Tepic 1 depositos</v>
          </cell>
          <cell r="E140">
            <v>900750.66</v>
          </cell>
        </row>
        <row r="141">
          <cell r="A141" t="str">
            <v>ALCA</v>
          </cell>
          <cell r="B141" t="str">
            <v>2006</v>
          </cell>
          <cell r="C141" t="str">
            <v>11114600</v>
          </cell>
          <cell r="D141" t="str">
            <v>11114600 Scotiabank Tijuana 1</v>
          </cell>
          <cell r="E141">
            <v>5000</v>
          </cell>
        </row>
        <row r="142">
          <cell r="A142" t="str">
            <v>ALCA</v>
          </cell>
          <cell r="B142" t="str">
            <v>2006</v>
          </cell>
          <cell r="C142" t="str">
            <v>11114601</v>
          </cell>
          <cell r="D142" t="str">
            <v>11114601 Scotiabank Tijuana 1 Cheques</v>
          </cell>
          <cell r="E142">
            <v>-7759106.8099999996</v>
          </cell>
        </row>
        <row r="143">
          <cell r="A143" t="str">
            <v>ALCA</v>
          </cell>
          <cell r="B143" t="str">
            <v>2006</v>
          </cell>
          <cell r="C143" t="str">
            <v>11114605</v>
          </cell>
          <cell r="D143" t="str">
            <v>11114605 Scotiabank Tijuana 1 Depositos</v>
          </cell>
          <cell r="E143">
            <v>7939696.7199999997</v>
          </cell>
        </row>
        <row r="144">
          <cell r="A144" t="str">
            <v>ALCA</v>
          </cell>
          <cell r="B144" t="str">
            <v>2006</v>
          </cell>
          <cell r="C144" t="str">
            <v>11114800</v>
          </cell>
          <cell r="D144" t="str">
            <v>11114800 Scotiabank Toluca 1</v>
          </cell>
          <cell r="E144">
            <v>0.02</v>
          </cell>
        </row>
        <row r="145">
          <cell r="A145" t="str">
            <v>ALCA</v>
          </cell>
          <cell r="B145" t="str">
            <v>2006</v>
          </cell>
          <cell r="C145" t="str">
            <v>11114801</v>
          </cell>
          <cell r="D145" t="str">
            <v>11114801 Scotiabank Toluca 1 Cheque</v>
          </cell>
          <cell r="E145">
            <v>-716557.5</v>
          </cell>
        </row>
        <row r="146">
          <cell r="A146" t="str">
            <v>ALCA</v>
          </cell>
          <cell r="B146" t="str">
            <v>2006</v>
          </cell>
          <cell r="C146" t="str">
            <v>11114805</v>
          </cell>
          <cell r="D146" t="str">
            <v>11114805 Scotiabank Toluca 1 depositos</v>
          </cell>
          <cell r="E146">
            <v>721557.5</v>
          </cell>
        </row>
        <row r="147">
          <cell r="A147" t="str">
            <v>ALCA</v>
          </cell>
          <cell r="B147" t="str">
            <v>2006</v>
          </cell>
          <cell r="C147" t="str">
            <v>11114900</v>
          </cell>
          <cell r="D147" t="str">
            <v>11114900 Scotiabank Torreon 1</v>
          </cell>
          <cell r="E147">
            <v>-46056</v>
          </cell>
        </row>
        <row r="148">
          <cell r="A148" t="str">
            <v>ALCA</v>
          </cell>
          <cell r="B148" t="str">
            <v>2006</v>
          </cell>
          <cell r="C148" t="str">
            <v>11114901</v>
          </cell>
          <cell r="D148" t="str">
            <v>11114901 Scotiabank Torreon 1</v>
          </cell>
          <cell r="E148">
            <v>-1065249.03</v>
          </cell>
        </row>
        <row r="149">
          <cell r="A149" t="str">
            <v>ALCA</v>
          </cell>
          <cell r="B149" t="str">
            <v>2006</v>
          </cell>
          <cell r="C149" t="str">
            <v>11114905</v>
          </cell>
          <cell r="D149" t="str">
            <v>11114905 Scotiabank Torreon 1 Depositos</v>
          </cell>
          <cell r="E149">
            <v>1077789.03</v>
          </cell>
        </row>
        <row r="150">
          <cell r="A150" t="str">
            <v>ALCA</v>
          </cell>
          <cell r="B150" t="str">
            <v>2006</v>
          </cell>
          <cell r="C150" t="str">
            <v>11115000</v>
          </cell>
          <cell r="D150" t="str">
            <v>11115000 Scotiabank Tuxtla 1</v>
          </cell>
          <cell r="E150">
            <v>13680.8</v>
          </cell>
        </row>
        <row r="151">
          <cell r="A151" t="str">
            <v>ALCA</v>
          </cell>
          <cell r="B151" t="str">
            <v>2006</v>
          </cell>
          <cell r="C151" t="str">
            <v>11115001</v>
          </cell>
          <cell r="D151" t="str">
            <v>11115001 Scotiabank Tuxtla 1 Cheques</v>
          </cell>
          <cell r="E151">
            <v>-8868539.1999999993</v>
          </cell>
        </row>
        <row r="152">
          <cell r="A152" t="str">
            <v>ALCA</v>
          </cell>
          <cell r="B152" t="str">
            <v>2006</v>
          </cell>
          <cell r="C152" t="str">
            <v>11115005</v>
          </cell>
          <cell r="D152" t="str">
            <v>11115005 Scotiabank Tuxtla 1 Depositos</v>
          </cell>
          <cell r="E152">
            <v>9270980.6600000001</v>
          </cell>
        </row>
        <row r="153">
          <cell r="A153" t="str">
            <v>ALCA</v>
          </cell>
          <cell r="B153" t="str">
            <v>2006</v>
          </cell>
          <cell r="C153" t="str">
            <v>11115100</v>
          </cell>
          <cell r="D153" t="str">
            <v>11115100 Scotiabank Veracruz 1</v>
          </cell>
          <cell r="E153">
            <v>2000</v>
          </cell>
        </row>
        <row r="154">
          <cell r="A154" t="str">
            <v>ALCA</v>
          </cell>
          <cell r="B154" t="str">
            <v>2006</v>
          </cell>
          <cell r="C154" t="str">
            <v>11115101</v>
          </cell>
          <cell r="D154" t="str">
            <v>11115101 Scotiabank Veracruz 1 Cheques</v>
          </cell>
          <cell r="E154">
            <v>-2713433.11</v>
          </cell>
        </row>
        <row r="155">
          <cell r="A155" t="str">
            <v>ALCA</v>
          </cell>
          <cell r="B155" t="str">
            <v>2006</v>
          </cell>
          <cell r="C155" t="str">
            <v>11115105</v>
          </cell>
          <cell r="D155" t="str">
            <v>11115105 Scotiabank Veracruz 1 Depositos</v>
          </cell>
          <cell r="E155">
            <v>2986445.04</v>
          </cell>
        </row>
        <row r="156">
          <cell r="A156" t="str">
            <v>ALCA</v>
          </cell>
          <cell r="B156" t="str">
            <v>2006</v>
          </cell>
          <cell r="C156" t="str">
            <v>11115110</v>
          </cell>
          <cell r="D156" t="str">
            <v>11115110 Scotiabank Veracruz 2</v>
          </cell>
          <cell r="E156">
            <v>0</v>
          </cell>
        </row>
        <row r="157">
          <cell r="A157" t="str">
            <v>ALCA</v>
          </cell>
          <cell r="B157" t="str">
            <v>2006</v>
          </cell>
          <cell r="C157" t="str">
            <v>11115111</v>
          </cell>
          <cell r="D157" t="str">
            <v>11115111 Scotiabank Veracruz 2 Cheques</v>
          </cell>
          <cell r="E157">
            <v>-261550.37</v>
          </cell>
        </row>
        <row r="158">
          <cell r="A158" t="str">
            <v>ALCA</v>
          </cell>
          <cell r="B158" t="str">
            <v>2006</v>
          </cell>
          <cell r="C158" t="str">
            <v>11115115</v>
          </cell>
          <cell r="D158" t="str">
            <v>11115115 Scotiabank Veracruz 2 depositos</v>
          </cell>
          <cell r="E158">
            <v>247187.23</v>
          </cell>
        </row>
        <row r="159">
          <cell r="A159" t="str">
            <v>ALCA</v>
          </cell>
          <cell r="B159" t="str">
            <v>2006</v>
          </cell>
          <cell r="C159" t="str">
            <v>11115200</v>
          </cell>
          <cell r="D159" t="str">
            <v>11115200 Scotiabank Villa Hermosa 1</v>
          </cell>
          <cell r="E159">
            <v>59.5</v>
          </cell>
        </row>
        <row r="160">
          <cell r="A160" t="str">
            <v>ALCA</v>
          </cell>
          <cell r="B160" t="str">
            <v>2006</v>
          </cell>
          <cell r="C160" t="str">
            <v>11115201</v>
          </cell>
          <cell r="D160" t="str">
            <v>11115201 Scotiabank Villa Hermosa 1</v>
          </cell>
          <cell r="E160">
            <v>-3306446.65</v>
          </cell>
        </row>
        <row r="161">
          <cell r="A161" t="str">
            <v>ALCA</v>
          </cell>
          <cell r="B161" t="str">
            <v>2006</v>
          </cell>
          <cell r="C161" t="str">
            <v>11115205</v>
          </cell>
          <cell r="D161" t="str">
            <v>11115205 Scotiabank Villa Hermosa 1 Depositos</v>
          </cell>
          <cell r="E161">
            <v>3311283.95</v>
          </cell>
        </row>
        <row r="162">
          <cell r="A162" t="str">
            <v>ALCA</v>
          </cell>
          <cell r="B162" t="str">
            <v>2006</v>
          </cell>
          <cell r="C162" t="str">
            <v>11115300</v>
          </cell>
          <cell r="D162" t="str">
            <v>11115300 Scotiabank Zacatecas 1</v>
          </cell>
          <cell r="E162">
            <v>0</v>
          </cell>
        </row>
        <row r="163">
          <cell r="A163" t="str">
            <v>ALCA</v>
          </cell>
          <cell r="B163" t="str">
            <v>2006</v>
          </cell>
          <cell r="C163" t="str">
            <v>11115301</v>
          </cell>
          <cell r="D163" t="str">
            <v>11115301 Scotiabank Zacatecas 1 Cheque</v>
          </cell>
          <cell r="E163">
            <v>-563201.85</v>
          </cell>
        </row>
        <row r="164">
          <cell r="A164" t="str">
            <v>ALCA</v>
          </cell>
          <cell r="B164" t="str">
            <v>2006</v>
          </cell>
          <cell r="C164" t="str">
            <v>11115305</v>
          </cell>
          <cell r="D164" t="str">
            <v>11115305 Scotiabank Zacatecas 1 depositos</v>
          </cell>
          <cell r="E164">
            <v>626303.27</v>
          </cell>
        </row>
        <row r="165">
          <cell r="A165" t="str">
            <v>ALCA</v>
          </cell>
          <cell r="B165" t="str">
            <v>2006</v>
          </cell>
          <cell r="C165" t="str">
            <v>11115400</v>
          </cell>
          <cell r="D165" t="str">
            <v>11115400 Scotiabank Zamora 1</v>
          </cell>
          <cell r="E165">
            <v>359.4</v>
          </cell>
        </row>
        <row r="166">
          <cell r="A166" t="str">
            <v>ALCA</v>
          </cell>
          <cell r="B166" t="str">
            <v>2006</v>
          </cell>
          <cell r="C166" t="str">
            <v>11115401</v>
          </cell>
          <cell r="D166" t="str">
            <v>11115401 Scotiabank Zamora 1 Cheque</v>
          </cell>
          <cell r="E166">
            <v>-291521.73</v>
          </cell>
        </row>
        <row r="167">
          <cell r="A167" t="str">
            <v>ALCA</v>
          </cell>
          <cell r="B167" t="str">
            <v>2006</v>
          </cell>
          <cell r="C167" t="str">
            <v>11115405</v>
          </cell>
          <cell r="D167" t="str">
            <v>11115405 Scotiabank Zamora 1 depositos</v>
          </cell>
          <cell r="E167">
            <v>296521.73</v>
          </cell>
        </row>
        <row r="168">
          <cell r="A168" t="str">
            <v>ALCA</v>
          </cell>
          <cell r="B168" t="str">
            <v>2006</v>
          </cell>
          <cell r="C168" t="str">
            <v>11120010</v>
          </cell>
          <cell r="D168" t="str">
            <v>11120010 Serfin Concentradora</v>
          </cell>
          <cell r="E168">
            <v>30428.84</v>
          </cell>
        </row>
        <row r="169">
          <cell r="A169" t="str">
            <v>ALCA</v>
          </cell>
          <cell r="B169" t="str">
            <v>2006</v>
          </cell>
          <cell r="C169" t="str">
            <v>11120011</v>
          </cell>
          <cell r="D169" t="str">
            <v>11120011 Serfin Concentradora cheques</v>
          </cell>
          <cell r="E169">
            <v>0</v>
          </cell>
        </row>
        <row r="170">
          <cell r="A170" t="str">
            <v>ALCA</v>
          </cell>
          <cell r="B170" t="str">
            <v>2006</v>
          </cell>
          <cell r="C170" t="str">
            <v>11120012</v>
          </cell>
          <cell r="D170" t="str">
            <v>11120012 Serfin Concentradora Transferencias</v>
          </cell>
          <cell r="E170">
            <v>-5354432000</v>
          </cell>
        </row>
        <row r="171">
          <cell r="A171" t="str">
            <v>ALCA</v>
          </cell>
          <cell r="B171" t="str">
            <v>2006</v>
          </cell>
          <cell r="C171" t="str">
            <v>11120013</v>
          </cell>
          <cell r="D171" t="str">
            <v>11120013 Serfin Concentradora traspasos</v>
          </cell>
          <cell r="E171">
            <v>-59307588</v>
          </cell>
        </row>
        <row r="172">
          <cell r="A172" t="str">
            <v>ALCA</v>
          </cell>
          <cell r="B172" t="str">
            <v>2006</v>
          </cell>
          <cell r="C172" t="str">
            <v>11120014</v>
          </cell>
          <cell r="D172" t="str">
            <v>11120014 Serfin Concentradora comisiones</v>
          </cell>
          <cell r="E172">
            <v>17.25</v>
          </cell>
        </row>
        <row r="173">
          <cell r="A173" t="str">
            <v>ALCA</v>
          </cell>
          <cell r="B173" t="str">
            <v>2006</v>
          </cell>
          <cell r="C173" t="str">
            <v>11120015</v>
          </cell>
          <cell r="D173" t="str">
            <v>11120015 Serfin Concentradora depositos</v>
          </cell>
          <cell r="E173">
            <v>5413739339.3900003</v>
          </cell>
        </row>
        <row r="174">
          <cell r="A174" t="str">
            <v>ALCA</v>
          </cell>
          <cell r="B174" t="str">
            <v>2006</v>
          </cell>
          <cell r="C174" t="str">
            <v>11120020</v>
          </cell>
          <cell r="D174" t="str">
            <v>11120020 Serfin Operativa</v>
          </cell>
          <cell r="E174">
            <v>47340.41</v>
          </cell>
        </row>
        <row r="175">
          <cell r="A175" t="str">
            <v>ALCA</v>
          </cell>
          <cell r="B175" t="str">
            <v>2006</v>
          </cell>
          <cell r="C175" t="str">
            <v>11120021</v>
          </cell>
          <cell r="D175" t="str">
            <v>11120021 Serfin Operativa cheques</v>
          </cell>
          <cell r="E175">
            <v>0</v>
          </cell>
        </row>
        <row r="176">
          <cell r="A176" t="str">
            <v>ALCA</v>
          </cell>
          <cell r="B176" t="str">
            <v>2006</v>
          </cell>
          <cell r="C176" t="str">
            <v>11120022</v>
          </cell>
          <cell r="D176" t="str">
            <v>11120022 Serfin Operativa transferencias</v>
          </cell>
          <cell r="E176">
            <v>-95576000</v>
          </cell>
        </row>
        <row r="177">
          <cell r="A177" t="str">
            <v>ALCA</v>
          </cell>
          <cell r="B177" t="str">
            <v>2006</v>
          </cell>
          <cell r="C177" t="str">
            <v>11120023</v>
          </cell>
          <cell r="D177" t="str">
            <v>11120023 Serfin Operativa traspasos</v>
          </cell>
          <cell r="E177">
            <v>0</v>
          </cell>
        </row>
        <row r="178">
          <cell r="A178" t="str">
            <v>ALCA</v>
          </cell>
          <cell r="B178" t="str">
            <v>2006</v>
          </cell>
          <cell r="C178" t="str">
            <v>11120024</v>
          </cell>
          <cell r="D178" t="str">
            <v>11120024 Serfin Operativa comisiones</v>
          </cell>
          <cell r="E178">
            <v>17.25</v>
          </cell>
        </row>
        <row r="179">
          <cell r="A179" t="str">
            <v>ALCA</v>
          </cell>
          <cell r="B179" t="str">
            <v>2006</v>
          </cell>
          <cell r="C179" t="str">
            <v>11120025</v>
          </cell>
          <cell r="D179" t="str">
            <v>11120025 Serfin Operativa depositos</v>
          </cell>
          <cell r="E179">
            <v>95576272.849999994</v>
          </cell>
        </row>
        <row r="180">
          <cell r="A180" t="str">
            <v>ALCA</v>
          </cell>
          <cell r="B180" t="str">
            <v>2006</v>
          </cell>
          <cell r="C180" t="str">
            <v>11120030</v>
          </cell>
          <cell r="D180" t="str">
            <v>11120030 Serfin 3</v>
          </cell>
          <cell r="E180">
            <v>10088.84</v>
          </cell>
        </row>
        <row r="181">
          <cell r="A181" t="str">
            <v>ALCA</v>
          </cell>
          <cell r="B181" t="str">
            <v>2006</v>
          </cell>
          <cell r="C181" t="str">
            <v>11120031</v>
          </cell>
          <cell r="D181" t="str">
            <v>11120031 Serfin 3 cheques</v>
          </cell>
          <cell r="E181">
            <v>0</v>
          </cell>
        </row>
        <row r="182">
          <cell r="A182" t="str">
            <v>ALCA</v>
          </cell>
          <cell r="B182" t="str">
            <v>2006</v>
          </cell>
          <cell r="C182" t="str">
            <v>11120032</v>
          </cell>
          <cell r="D182" t="str">
            <v>11120032 Serfin 3 transferencias</v>
          </cell>
          <cell r="E182">
            <v>0</v>
          </cell>
        </row>
        <row r="183">
          <cell r="A183" t="str">
            <v>ALCA</v>
          </cell>
          <cell r="B183" t="str">
            <v>2006</v>
          </cell>
          <cell r="C183" t="str">
            <v>11120033</v>
          </cell>
          <cell r="D183" t="str">
            <v>11120033 Serfin 3 traspasos</v>
          </cell>
          <cell r="E183">
            <v>-10088.84</v>
          </cell>
        </row>
        <row r="184">
          <cell r="A184" t="str">
            <v>ALCA</v>
          </cell>
          <cell r="B184" t="str">
            <v>2006</v>
          </cell>
          <cell r="C184" t="str">
            <v>11120034</v>
          </cell>
          <cell r="D184" t="str">
            <v>11120034 Serfin 3 comisiones</v>
          </cell>
          <cell r="E184">
            <v>0</v>
          </cell>
        </row>
        <row r="185">
          <cell r="A185" t="str">
            <v>ALCA</v>
          </cell>
          <cell r="B185" t="str">
            <v>2006</v>
          </cell>
          <cell r="C185" t="str">
            <v>11120035</v>
          </cell>
          <cell r="D185" t="str">
            <v>11120035 Serfin 3 depositos</v>
          </cell>
          <cell r="E185">
            <v>0</v>
          </cell>
        </row>
        <row r="186">
          <cell r="A186" t="str">
            <v>ALCA</v>
          </cell>
          <cell r="B186" t="str">
            <v>2006</v>
          </cell>
          <cell r="C186" t="str">
            <v>11121010</v>
          </cell>
          <cell r="D186" t="str">
            <v>11121010 Scotiabank Mexico 1</v>
          </cell>
          <cell r="E186">
            <v>9927168.6400000006</v>
          </cell>
        </row>
        <row r="187">
          <cell r="A187" t="str">
            <v>ALCA</v>
          </cell>
          <cell r="B187" t="str">
            <v>2006</v>
          </cell>
          <cell r="C187" t="str">
            <v>11121011</v>
          </cell>
          <cell r="D187" t="str">
            <v>11121011 Scotiabank Mexico 1 cheques</v>
          </cell>
          <cell r="E187">
            <v>-18958709.620000001</v>
          </cell>
        </row>
        <row r="188">
          <cell r="A188" t="str">
            <v>ALCA</v>
          </cell>
          <cell r="B188" t="str">
            <v>2006</v>
          </cell>
          <cell r="C188" t="str">
            <v>11121012</v>
          </cell>
          <cell r="D188" t="str">
            <v>11121012 Scotiabank Mexico 1 Transferencias</v>
          </cell>
          <cell r="E188">
            <v>-4950651.91</v>
          </cell>
        </row>
        <row r="189">
          <cell r="A189" t="str">
            <v>ALCA</v>
          </cell>
          <cell r="B189" t="str">
            <v>2006</v>
          </cell>
          <cell r="C189" t="str">
            <v>11121013</v>
          </cell>
          <cell r="D189" t="str">
            <v>11121013 Scotiabank Mexico 1 traspasos</v>
          </cell>
          <cell r="E189">
            <v>-1908119.48</v>
          </cell>
        </row>
        <row r="190">
          <cell r="A190" t="str">
            <v>ALCA</v>
          </cell>
          <cell r="B190" t="str">
            <v>2006</v>
          </cell>
          <cell r="C190" t="str">
            <v>11121014</v>
          </cell>
          <cell r="D190" t="str">
            <v>11121014 Scotiabank Mexico 1 comisiones bancarias</v>
          </cell>
          <cell r="E190">
            <v>0</v>
          </cell>
        </row>
        <row r="191">
          <cell r="A191" t="str">
            <v>ALCA</v>
          </cell>
          <cell r="B191" t="str">
            <v>2006</v>
          </cell>
          <cell r="C191" t="str">
            <v>11121015</v>
          </cell>
          <cell r="D191" t="str">
            <v>11121015 Scotiabank Mexico 1 depositos</v>
          </cell>
          <cell r="E191">
            <v>22299319.309999999</v>
          </cell>
        </row>
        <row r="192">
          <cell r="A192" t="str">
            <v>ALCA</v>
          </cell>
          <cell r="B192" t="str">
            <v>2006</v>
          </cell>
          <cell r="C192" t="str">
            <v>11122010</v>
          </cell>
          <cell r="D192" t="str">
            <v>11122010 Inbursa Mexico 1</v>
          </cell>
          <cell r="E192">
            <v>6316320.0300000003</v>
          </cell>
        </row>
        <row r="193">
          <cell r="A193" t="str">
            <v>ALCA</v>
          </cell>
          <cell r="B193" t="str">
            <v>2006</v>
          </cell>
          <cell r="C193" t="str">
            <v>11122011</v>
          </cell>
          <cell r="D193" t="str">
            <v>11122011 Inbursa Mexico 1 cheques</v>
          </cell>
          <cell r="E193">
            <v>143050.97</v>
          </cell>
        </row>
        <row r="194">
          <cell r="A194" t="str">
            <v>ALCA</v>
          </cell>
          <cell r="B194" t="str">
            <v>2006</v>
          </cell>
          <cell r="C194" t="str">
            <v>11122012</v>
          </cell>
          <cell r="D194" t="str">
            <v>11122012 Inbursa Mexico 1 transferencias</v>
          </cell>
          <cell r="E194">
            <v>-133575638.5</v>
          </cell>
        </row>
        <row r="195">
          <cell r="A195" t="str">
            <v>ALCA</v>
          </cell>
          <cell r="B195" t="str">
            <v>2006</v>
          </cell>
          <cell r="C195" t="str">
            <v>11122013</v>
          </cell>
          <cell r="D195" t="str">
            <v>11122013 Inbursa Mexico 1 traspasos</v>
          </cell>
          <cell r="E195">
            <v>-1090286.6299999999</v>
          </cell>
        </row>
        <row r="196">
          <cell r="A196" t="str">
            <v>ALCA</v>
          </cell>
          <cell r="B196" t="str">
            <v>2006</v>
          </cell>
          <cell r="C196" t="str">
            <v>11122014</v>
          </cell>
          <cell r="D196" t="str">
            <v>11122014 Inbursa Mexico 1 comisiones</v>
          </cell>
          <cell r="E196">
            <v>-255713.92000000001</v>
          </cell>
        </row>
        <row r="197">
          <cell r="A197" t="str">
            <v>ALCA</v>
          </cell>
          <cell r="B197" t="str">
            <v>2006</v>
          </cell>
          <cell r="C197" t="str">
            <v>11122015</v>
          </cell>
          <cell r="D197" t="str">
            <v>11122015 Inbursa Mexico 1 depositos</v>
          </cell>
          <cell r="E197">
            <v>133855693.34</v>
          </cell>
        </row>
        <row r="198">
          <cell r="A198" t="str">
            <v>ALCA</v>
          </cell>
          <cell r="B198" t="str">
            <v>2006</v>
          </cell>
          <cell r="C198" t="str">
            <v>11150101</v>
          </cell>
          <cell r="D198" t="str">
            <v>11150101 Serfin</v>
          </cell>
          <cell r="E198">
            <v>222005000.05000001</v>
          </cell>
        </row>
        <row r="199">
          <cell r="A199" t="str">
            <v>ALCA</v>
          </cell>
          <cell r="B199" t="str">
            <v>2006</v>
          </cell>
          <cell r="C199" t="str">
            <v>11150102</v>
          </cell>
          <cell r="D199" t="str">
            <v>11150102 Inverlat</v>
          </cell>
          <cell r="E199">
            <v>0</v>
          </cell>
        </row>
        <row r="200">
          <cell r="A200" t="str">
            <v>ALCA</v>
          </cell>
          <cell r="B200" t="str">
            <v>2006</v>
          </cell>
          <cell r="C200" t="str">
            <v>11150103</v>
          </cell>
          <cell r="D200" t="str">
            <v>11150103 Inbursa</v>
          </cell>
          <cell r="E200">
            <v>250000000</v>
          </cell>
        </row>
        <row r="201">
          <cell r="A201" t="str">
            <v>ALCA</v>
          </cell>
          <cell r="B201" t="str">
            <v>2006</v>
          </cell>
          <cell r="C201" t="str">
            <v>11150104</v>
          </cell>
          <cell r="D201" t="str">
            <v>11150104 Serfin 2</v>
          </cell>
          <cell r="E201">
            <v>-466.52</v>
          </cell>
        </row>
        <row r="202">
          <cell r="A202" t="str">
            <v>ALCA</v>
          </cell>
          <cell r="B202" t="str">
            <v>2006</v>
          </cell>
          <cell r="C202" t="str">
            <v>11150105</v>
          </cell>
          <cell r="D202" t="str">
            <v>11150105 Invex Casa de Bolsa 3077</v>
          </cell>
          <cell r="E202">
            <v>37</v>
          </cell>
        </row>
        <row r="203">
          <cell r="A203" t="str">
            <v>ALCA</v>
          </cell>
          <cell r="B203" t="str">
            <v>2006</v>
          </cell>
          <cell r="C203" t="str">
            <v>11160101</v>
          </cell>
          <cell r="D203" t="str">
            <v>11160101 Inversion en Cias Filiales</v>
          </cell>
          <cell r="E203">
            <v>21346340.300000001</v>
          </cell>
        </row>
        <row r="204">
          <cell r="A204" t="str">
            <v>ALCA</v>
          </cell>
          <cell r="B204" t="str">
            <v>2006</v>
          </cell>
          <cell r="C204" t="str">
            <v>11160102</v>
          </cell>
          <cell r="D204" t="str">
            <v>11160102 Otras Inversiones Telmex</v>
          </cell>
          <cell r="E204">
            <v>0</v>
          </cell>
        </row>
        <row r="205">
          <cell r="A205" t="str">
            <v>ALCA</v>
          </cell>
          <cell r="B205" t="str">
            <v>2006</v>
          </cell>
          <cell r="C205" t="str">
            <v>11160103</v>
          </cell>
          <cell r="D205" t="str">
            <v>11160103 Actualiz Inversion en Cias Filiales</v>
          </cell>
          <cell r="E205">
            <v>253563.44</v>
          </cell>
        </row>
        <row r="206">
          <cell r="A206" t="str">
            <v/>
          </cell>
          <cell r="B206" t="str">
            <v/>
          </cell>
          <cell r="C206" t="str">
            <v/>
          </cell>
          <cell r="D206" t="str">
            <v>TOTAL DE BANCOS E INVERSIONES</v>
          </cell>
          <cell r="E206">
            <v>511006968.10000002</v>
          </cell>
        </row>
        <row r="207">
          <cell r="A207" t="str">
            <v>ALCA</v>
          </cell>
          <cell r="B207" t="str">
            <v>2006</v>
          </cell>
          <cell r="C207" t="str">
            <v>11210101</v>
          </cell>
          <cell r="D207" t="str">
            <v>11210101 Telefonos de Mexico,S.A. de C.V.</v>
          </cell>
          <cell r="E207">
            <v>37898027.399999999</v>
          </cell>
        </row>
        <row r="208">
          <cell r="A208" t="str">
            <v/>
          </cell>
          <cell r="B208" t="str">
            <v/>
          </cell>
          <cell r="C208" t="str">
            <v/>
          </cell>
          <cell r="D208" t="str">
            <v>TOTAL DE CUENTAS POR COBRAR TELMEX</v>
          </cell>
          <cell r="E208">
            <v>37898027.399999999</v>
          </cell>
        </row>
        <row r="209">
          <cell r="A209" t="str">
            <v>ALCA</v>
          </cell>
          <cell r="B209" t="str">
            <v>2006</v>
          </cell>
          <cell r="C209" t="str">
            <v>11210201</v>
          </cell>
          <cell r="D209" t="str">
            <v>11210201 Teleconstructora S.A. de C.V.</v>
          </cell>
          <cell r="E209">
            <v>0</v>
          </cell>
        </row>
        <row r="210">
          <cell r="A210" t="str">
            <v>ALCA</v>
          </cell>
          <cell r="B210" t="str">
            <v>2006</v>
          </cell>
          <cell r="C210" t="str">
            <v>11210202</v>
          </cell>
          <cell r="D210" t="str">
            <v>11210202 Fuerza y Clima,S.A.De C.V.</v>
          </cell>
          <cell r="E210">
            <v>0</v>
          </cell>
        </row>
        <row r="211">
          <cell r="A211" t="str">
            <v>ALCA</v>
          </cell>
          <cell r="B211" t="str">
            <v>2006</v>
          </cell>
          <cell r="C211" t="str">
            <v>11210203</v>
          </cell>
          <cell r="D211" t="str">
            <v>11210203 Cia. Telerfonica de Bienes Raices S.A. de C.V.</v>
          </cell>
          <cell r="E211">
            <v>185329.8</v>
          </cell>
        </row>
        <row r="212">
          <cell r="A212" t="str">
            <v>ALCA</v>
          </cell>
          <cell r="B212" t="str">
            <v>2006</v>
          </cell>
          <cell r="C212" t="str">
            <v>11210204</v>
          </cell>
          <cell r="D212" t="str">
            <v>11210204 Construcciones y Canalizaciones,S.A.De C.V.</v>
          </cell>
          <cell r="E212">
            <v>0</v>
          </cell>
        </row>
        <row r="213">
          <cell r="A213" t="str">
            <v>ALCA</v>
          </cell>
          <cell r="B213" t="str">
            <v>2006</v>
          </cell>
          <cell r="C213" t="str">
            <v>11210205</v>
          </cell>
          <cell r="D213" t="str">
            <v>11210205 Impulsora Mexicana de Telecomunicaciones SA de CV</v>
          </cell>
          <cell r="E213">
            <v>0</v>
          </cell>
        </row>
        <row r="214">
          <cell r="A214" t="str">
            <v>ALCA</v>
          </cell>
          <cell r="B214" t="str">
            <v>2006</v>
          </cell>
          <cell r="C214" t="str">
            <v>11210206</v>
          </cell>
          <cell r="D214" t="str">
            <v>11210206 Telefonos del Noroeste,S.A.de C.V.</v>
          </cell>
          <cell r="E214">
            <v>0</v>
          </cell>
        </row>
        <row r="215">
          <cell r="A215" t="str">
            <v>ALCA</v>
          </cell>
          <cell r="B215" t="str">
            <v>2006</v>
          </cell>
          <cell r="C215" t="str">
            <v>11210208</v>
          </cell>
          <cell r="D215" t="str">
            <v>11210208 Consorcio Red Uno S.A. de C.V.</v>
          </cell>
          <cell r="E215">
            <v>0</v>
          </cell>
        </row>
        <row r="216">
          <cell r="A216" t="str">
            <v>ALCA</v>
          </cell>
          <cell r="B216" t="str">
            <v>2006</v>
          </cell>
          <cell r="C216" t="str">
            <v>11210210</v>
          </cell>
          <cell r="D216" t="str">
            <v>11210210 Triara. Com</v>
          </cell>
          <cell r="E216">
            <v>55958.33</v>
          </cell>
        </row>
        <row r="217">
          <cell r="A217" t="str">
            <v>ALCA</v>
          </cell>
          <cell r="B217" t="str">
            <v>2006</v>
          </cell>
          <cell r="C217" t="str">
            <v>11210211</v>
          </cell>
          <cell r="D217" t="str">
            <v>11210211 Uninet, S.A. de C.V.</v>
          </cell>
          <cell r="E217">
            <v>0</v>
          </cell>
        </row>
        <row r="218">
          <cell r="A218" t="str">
            <v>ALCA</v>
          </cell>
          <cell r="B218" t="str">
            <v>2006</v>
          </cell>
          <cell r="C218" t="str">
            <v>11210212</v>
          </cell>
          <cell r="D218" t="str">
            <v>11210212 Anuncios en Directorios S.A. de C.V.</v>
          </cell>
          <cell r="E218">
            <v>0</v>
          </cell>
        </row>
        <row r="219">
          <cell r="A219" t="str">
            <v>ALCA</v>
          </cell>
          <cell r="B219" t="str">
            <v>2006</v>
          </cell>
          <cell r="C219" t="str">
            <v>11210217</v>
          </cell>
          <cell r="D219" t="str">
            <v>11210217 Inttelmex S.C.</v>
          </cell>
          <cell r="E219">
            <v>0</v>
          </cell>
        </row>
        <row r="220">
          <cell r="A220" t="str">
            <v>ALCA</v>
          </cell>
          <cell r="B220" t="str">
            <v>2006</v>
          </cell>
          <cell r="C220" t="str">
            <v>11210218</v>
          </cell>
          <cell r="D220" t="str">
            <v>11210218 Grupo Tecnico de Administracion</v>
          </cell>
          <cell r="E220">
            <v>0</v>
          </cell>
        </row>
        <row r="221">
          <cell r="A221" t="str">
            <v>ALCA</v>
          </cell>
          <cell r="B221" t="str">
            <v>2006</v>
          </cell>
          <cell r="C221" t="str">
            <v>11210220</v>
          </cell>
          <cell r="D221" t="str">
            <v>11210220 Consertel</v>
          </cell>
          <cell r="E221">
            <v>0</v>
          </cell>
        </row>
        <row r="222">
          <cell r="A222" t="str">
            <v/>
          </cell>
          <cell r="B222" t="str">
            <v/>
          </cell>
          <cell r="C222" t="str">
            <v/>
          </cell>
          <cell r="D222" t="str">
            <v>TOTAL DE CUENTAS POR COBRAR SUBSIDIARIAS</v>
          </cell>
          <cell r="E222">
            <v>241288.13</v>
          </cell>
        </row>
        <row r="223">
          <cell r="A223" t="str">
            <v>ALCA</v>
          </cell>
          <cell r="B223" t="str">
            <v>2006</v>
          </cell>
          <cell r="C223" t="str">
            <v>11210401</v>
          </cell>
          <cell r="D223" t="str">
            <v>11210401 Terceros</v>
          </cell>
          <cell r="E223">
            <v>2740453</v>
          </cell>
        </row>
        <row r="224">
          <cell r="A224" t="str">
            <v/>
          </cell>
          <cell r="B224" t="str">
            <v/>
          </cell>
          <cell r="C224" t="str">
            <v/>
          </cell>
          <cell r="D224" t="str">
            <v>TOTAL DE CUENTAS POR COBRAR TERCEROS</v>
          </cell>
          <cell r="E224">
            <v>2740453</v>
          </cell>
        </row>
        <row r="225">
          <cell r="A225" t="str">
            <v>ALCA</v>
          </cell>
          <cell r="B225" t="str">
            <v>2006</v>
          </cell>
          <cell r="C225" t="str">
            <v>11360101</v>
          </cell>
          <cell r="D225" t="str">
            <v>11360101 Iva Acreditable 15%</v>
          </cell>
          <cell r="E225">
            <v>84489979.980000004</v>
          </cell>
        </row>
        <row r="226">
          <cell r="A226" t="str">
            <v>ALCA</v>
          </cell>
          <cell r="B226" t="str">
            <v>2006</v>
          </cell>
          <cell r="C226" t="str">
            <v>11360102</v>
          </cell>
          <cell r="D226" t="str">
            <v>11360102 Iva Acreditable 10%</v>
          </cell>
          <cell r="E226">
            <v>2073533.6</v>
          </cell>
        </row>
        <row r="227">
          <cell r="A227" t="str">
            <v>ALCA</v>
          </cell>
          <cell r="B227" t="str">
            <v>2006</v>
          </cell>
          <cell r="C227" t="str">
            <v>11360103</v>
          </cell>
          <cell r="D227" t="str">
            <v>11360103 Iva Acred 15% MIRO</v>
          </cell>
          <cell r="E227">
            <v>2637729.1800000002</v>
          </cell>
        </row>
        <row r="228">
          <cell r="A228" t="str">
            <v>ALCA</v>
          </cell>
          <cell r="B228" t="str">
            <v>2006</v>
          </cell>
          <cell r="C228" t="str">
            <v>11360104</v>
          </cell>
          <cell r="D228" t="str">
            <v>11360104 Iva Acred 10% MIRO</v>
          </cell>
          <cell r="E228">
            <v>162485.43</v>
          </cell>
        </row>
        <row r="229">
          <cell r="A229" t="str">
            <v>ALCA</v>
          </cell>
          <cell r="B229" t="str">
            <v>2006</v>
          </cell>
          <cell r="C229" t="str">
            <v>11360201</v>
          </cell>
          <cell r="D229" t="str">
            <v>11360201 Iva  Acreditable  Efectivamente Pagado 15%</v>
          </cell>
          <cell r="E229">
            <v>66</v>
          </cell>
        </row>
        <row r="230">
          <cell r="A230" t="str">
            <v>ALCA</v>
          </cell>
          <cell r="B230" t="str">
            <v>2006</v>
          </cell>
          <cell r="C230" t="str">
            <v>11360202</v>
          </cell>
          <cell r="D230" t="str">
            <v>11360202 Iva  Acreditable  Efectivamente Pagado 10%</v>
          </cell>
          <cell r="E230">
            <v>0</v>
          </cell>
        </row>
        <row r="231">
          <cell r="A231" t="str">
            <v>ALCA</v>
          </cell>
          <cell r="B231" t="str">
            <v>2006</v>
          </cell>
          <cell r="C231" t="str">
            <v>11360203</v>
          </cell>
          <cell r="D231" t="str">
            <v>11360203 Iva Saldo a Favor</v>
          </cell>
          <cell r="E231">
            <v>0</v>
          </cell>
        </row>
        <row r="232">
          <cell r="A232" t="str">
            <v/>
          </cell>
          <cell r="B232" t="str">
            <v/>
          </cell>
          <cell r="C232" t="str">
            <v/>
          </cell>
          <cell r="D232" t="str">
            <v>TOTAL DE IVA ACREDITABLE</v>
          </cell>
          <cell r="E232">
            <v>89363794.189999998</v>
          </cell>
        </row>
        <row r="233">
          <cell r="A233" t="str">
            <v>ALCA</v>
          </cell>
          <cell r="B233" t="str">
            <v>2006</v>
          </cell>
          <cell r="C233" t="str">
            <v>11210301</v>
          </cell>
          <cell r="D233" t="str">
            <v>11210301 Grupo Carso</v>
          </cell>
          <cell r="E233">
            <v>2010209.76</v>
          </cell>
        </row>
        <row r="234">
          <cell r="A234" t="str">
            <v>ALCA</v>
          </cell>
          <cell r="B234" t="str">
            <v>2006</v>
          </cell>
          <cell r="C234" t="str">
            <v>11320101</v>
          </cell>
          <cell r="D234" t="str">
            <v>11320101 Viatel</v>
          </cell>
          <cell r="E234">
            <v>145153.60999999999</v>
          </cell>
        </row>
        <row r="235">
          <cell r="A235" t="str">
            <v>ALCA</v>
          </cell>
          <cell r="B235" t="str">
            <v>2006</v>
          </cell>
          <cell r="C235" t="str">
            <v>11380101</v>
          </cell>
          <cell r="D235" t="str">
            <v>11380101 Telefonos</v>
          </cell>
          <cell r="E235">
            <v>0</v>
          </cell>
        </row>
        <row r="236">
          <cell r="A236" t="str">
            <v>ALCA</v>
          </cell>
          <cell r="B236" t="str">
            <v>2006</v>
          </cell>
          <cell r="C236" t="str">
            <v>11380201</v>
          </cell>
          <cell r="D236" t="str">
            <v>11380201 Filiales</v>
          </cell>
          <cell r="E236">
            <v>0</v>
          </cell>
        </row>
        <row r="237">
          <cell r="A237" t="str">
            <v>ALCA</v>
          </cell>
          <cell r="B237" t="str">
            <v>2006</v>
          </cell>
          <cell r="C237" t="str">
            <v>11380301</v>
          </cell>
          <cell r="D237" t="str">
            <v>11380301 Grupo Carso</v>
          </cell>
          <cell r="E237">
            <v>0</v>
          </cell>
        </row>
        <row r="238">
          <cell r="A238" t="str">
            <v>ALCA</v>
          </cell>
          <cell r="B238" t="str">
            <v>2006</v>
          </cell>
          <cell r="C238" t="str">
            <v>11380401</v>
          </cell>
          <cell r="D238" t="str">
            <v>11380401 Terceros</v>
          </cell>
          <cell r="E238">
            <v>0</v>
          </cell>
        </row>
        <row r="239">
          <cell r="A239" t="str">
            <v>ALCA</v>
          </cell>
          <cell r="B239" t="str">
            <v>2006</v>
          </cell>
          <cell r="C239" t="str">
            <v>11390101</v>
          </cell>
          <cell r="D239" t="str">
            <v>11390101 Prestamos</v>
          </cell>
          <cell r="E239">
            <v>2305311243.0599999</v>
          </cell>
        </row>
        <row r="240">
          <cell r="A240" t="str">
            <v>ALCA</v>
          </cell>
          <cell r="B240" t="str">
            <v>2006</v>
          </cell>
          <cell r="C240" t="str">
            <v>11390102</v>
          </cell>
          <cell r="D240" t="str">
            <v>11390102 Gastos por Comprobar</v>
          </cell>
          <cell r="E240">
            <v>16236711.390000001</v>
          </cell>
        </row>
        <row r="241">
          <cell r="A241" t="str">
            <v>ALCA</v>
          </cell>
          <cell r="B241" t="str">
            <v>2006</v>
          </cell>
          <cell r="C241" t="str">
            <v>11390105</v>
          </cell>
          <cell r="D241" t="str">
            <v>11390105 Anticipo de viaticos</v>
          </cell>
          <cell r="E241">
            <v>-60487.22</v>
          </cell>
        </row>
        <row r="242">
          <cell r="A242" t="str">
            <v>ALCA</v>
          </cell>
          <cell r="B242" t="str">
            <v>2006</v>
          </cell>
          <cell r="C242" t="str">
            <v>11390108</v>
          </cell>
          <cell r="D242" t="str">
            <v>11390108 Gastos Pagados por Cuenta de Telmex y Filiales</v>
          </cell>
          <cell r="E242">
            <v>1895233.06</v>
          </cell>
        </row>
        <row r="243">
          <cell r="A243" t="str">
            <v>ALCA</v>
          </cell>
          <cell r="B243" t="str">
            <v>2006</v>
          </cell>
          <cell r="C243" t="str">
            <v>11390109</v>
          </cell>
          <cell r="D243" t="str">
            <v>11390109 Gastos de Terrenos por Comprobar / Inherentes</v>
          </cell>
          <cell r="E243">
            <v>0</v>
          </cell>
        </row>
        <row r="244">
          <cell r="A244" t="str">
            <v>ALCA</v>
          </cell>
          <cell r="B244" t="str">
            <v>2006</v>
          </cell>
          <cell r="C244" t="str">
            <v>11390122</v>
          </cell>
          <cell r="D244" t="str">
            <v>11390122 Torres por Cuenta de Telmex Plan Año N</v>
          </cell>
          <cell r="E244">
            <v>0</v>
          </cell>
        </row>
        <row r="245">
          <cell r="A245" t="str">
            <v/>
          </cell>
          <cell r="B245" t="str">
            <v/>
          </cell>
          <cell r="C245" t="str">
            <v/>
          </cell>
          <cell r="D245" t="str">
            <v>TOTAL DE OTRAS CUENTAS POR COBRAR</v>
          </cell>
          <cell r="E245">
            <v>2325538063.6599998</v>
          </cell>
        </row>
        <row r="246">
          <cell r="A246" t="str">
            <v>ALCA</v>
          </cell>
          <cell r="B246" t="str">
            <v>2006</v>
          </cell>
          <cell r="C246" t="str">
            <v>11350101</v>
          </cell>
          <cell r="D246" t="str">
            <v>11350101 Anticipo Proveedores</v>
          </cell>
          <cell r="E246">
            <v>2796478.19</v>
          </cell>
        </row>
        <row r="247">
          <cell r="A247" t="str">
            <v>ALCA</v>
          </cell>
          <cell r="B247" t="str">
            <v>2006</v>
          </cell>
          <cell r="C247" t="str">
            <v>11350201</v>
          </cell>
          <cell r="D247" t="str">
            <v>11350201 Anticipo Contratistas</v>
          </cell>
          <cell r="E247">
            <v>14508342.300000001</v>
          </cell>
        </row>
        <row r="248">
          <cell r="A248" t="str">
            <v>ALCA</v>
          </cell>
          <cell r="B248" t="str">
            <v>2006</v>
          </cell>
          <cell r="C248" t="str">
            <v>11350301</v>
          </cell>
          <cell r="D248" t="str">
            <v>11350301 Anticipo a CPD</v>
          </cell>
          <cell r="E248">
            <v>0</v>
          </cell>
        </row>
        <row r="249">
          <cell r="A249" t="str">
            <v>ALCA</v>
          </cell>
          <cell r="B249" t="str">
            <v>2006</v>
          </cell>
          <cell r="C249" t="str">
            <v>11350401</v>
          </cell>
          <cell r="D249" t="str">
            <v>11350401 Anticipo Gastos Notariales Terrenos</v>
          </cell>
          <cell r="E249">
            <v>1263996.3500000001</v>
          </cell>
        </row>
        <row r="250">
          <cell r="A250" t="str">
            <v/>
          </cell>
          <cell r="B250" t="str">
            <v/>
          </cell>
          <cell r="C250" t="str">
            <v/>
          </cell>
          <cell r="D250" t="str">
            <v>TOTAL DE ANTICIPO DE PROVEEDORES</v>
          </cell>
          <cell r="E250">
            <v>18568816.84</v>
          </cell>
        </row>
        <row r="251">
          <cell r="A251" t="str">
            <v/>
          </cell>
          <cell r="B251" t="str">
            <v/>
          </cell>
          <cell r="C251" t="str">
            <v/>
          </cell>
          <cell r="D251" t="str">
            <v>TOTAL DE ACTIVO CIRCULANTE</v>
          </cell>
          <cell r="E251">
            <v>2985357411.3200002</v>
          </cell>
        </row>
        <row r="252">
          <cell r="A252" t="str">
            <v/>
          </cell>
          <cell r="B252" t="str">
            <v/>
          </cell>
          <cell r="C252" t="str">
            <v/>
          </cell>
          <cell r="D252" t="str">
            <v>ACTIVO FIJO</v>
          </cell>
        </row>
        <row r="253">
          <cell r="A253" t="str">
            <v>ALCA</v>
          </cell>
          <cell r="B253" t="str">
            <v>2006</v>
          </cell>
          <cell r="C253" t="str">
            <v>13100101</v>
          </cell>
          <cell r="D253" t="str">
            <v>13100101 Terrenos</v>
          </cell>
          <cell r="E253">
            <v>482333304</v>
          </cell>
        </row>
        <row r="254">
          <cell r="A254" t="str">
            <v>ALCA</v>
          </cell>
          <cell r="B254" t="str">
            <v>2006</v>
          </cell>
          <cell r="C254" t="str">
            <v>13100102</v>
          </cell>
          <cell r="D254" t="str">
            <v>13100102 Edificios</v>
          </cell>
          <cell r="E254">
            <v>1705619295.9000001</v>
          </cell>
        </row>
        <row r="255">
          <cell r="A255" t="str">
            <v>ALCA</v>
          </cell>
          <cell r="B255" t="str">
            <v>2006</v>
          </cell>
          <cell r="C255" t="str">
            <v>13100103</v>
          </cell>
          <cell r="D255" t="str">
            <v>13100103 Maquinaria y Equipo</v>
          </cell>
          <cell r="E255">
            <v>51170</v>
          </cell>
        </row>
        <row r="256">
          <cell r="A256" t="str">
            <v>ALCA</v>
          </cell>
          <cell r="B256" t="str">
            <v>2006</v>
          </cell>
          <cell r="C256" t="str">
            <v>13100104</v>
          </cell>
          <cell r="D256" t="str">
            <v>13100104 Muebles y Enseres</v>
          </cell>
          <cell r="E256">
            <v>1706913.49</v>
          </cell>
        </row>
        <row r="257">
          <cell r="A257" t="str">
            <v>ALCA</v>
          </cell>
          <cell r="B257" t="str">
            <v>2006</v>
          </cell>
          <cell r="C257" t="str">
            <v>13100105</v>
          </cell>
          <cell r="D257" t="str">
            <v>13100105 Equipo de Computo</v>
          </cell>
          <cell r="E257">
            <v>2190439.37</v>
          </cell>
        </row>
        <row r="258">
          <cell r="A258" t="str">
            <v>ALCA</v>
          </cell>
          <cell r="B258" t="str">
            <v>2006</v>
          </cell>
          <cell r="C258" t="str">
            <v>13100107</v>
          </cell>
          <cell r="D258" t="str">
            <v>13100107 Aire Acondicionado</v>
          </cell>
          <cell r="E258">
            <v>3424072.28</v>
          </cell>
        </row>
        <row r="259">
          <cell r="A259" t="str">
            <v>ALCA</v>
          </cell>
          <cell r="B259" t="str">
            <v>2006</v>
          </cell>
          <cell r="C259" t="str">
            <v>13100108</v>
          </cell>
          <cell r="D259" t="str">
            <v>13100108 Equipo de Transporte</v>
          </cell>
          <cell r="E259">
            <v>173545.47</v>
          </cell>
        </row>
        <row r="260">
          <cell r="A260" t="str">
            <v>ALCA</v>
          </cell>
          <cell r="B260" t="str">
            <v>2006</v>
          </cell>
          <cell r="C260" t="str">
            <v>13100111</v>
          </cell>
          <cell r="D260" t="str">
            <v>13100111 Elevadores</v>
          </cell>
          <cell r="E260">
            <v>2928011.38</v>
          </cell>
        </row>
        <row r="261">
          <cell r="A261" t="str">
            <v>ALCA</v>
          </cell>
          <cell r="B261" t="str">
            <v>2006</v>
          </cell>
          <cell r="C261" t="str">
            <v>13100112</v>
          </cell>
          <cell r="D261" t="str">
            <v>13100112 Conmutadores</v>
          </cell>
          <cell r="E261">
            <v>0</v>
          </cell>
        </row>
        <row r="262">
          <cell r="A262" t="str">
            <v>ALCA</v>
          </cell>
          <cell r="B262" t="str">
            <v>2006</v>
          </cell>
          <cell r="C262" t="str">
            <v>13100113</v>
          </cell>
          <cell r="D262" t="str">
            <v>13100113 Equipo de Fuera Corriente Directa</v>
          </cell>
          <cell r="E262">
            <v>2275162.5699999998</v>
          </cell>
        </row>
        <row r="263">
          <cell r="A263" t="str">
            <v>ALCA</v>
          </cell>
          <cell r="B263" t="str">
            <v>2006</v>
          </cell>
          <cell r="C263" t="str">
            <v>13100114</v>
          </cell>
          <cell r="D263" t="str">
            <v>13100114 Equipo de Fuera Corriente Alterna</v>
          </cell>
          <cell r="E263">
            <v>3965289.97</v>
          </cell>
        </row>
        <row r="264">
          <cell r="A264" t="str">
            <v>ALCA</v>
          </cell>
          <cell r="B264" t="str">
            <v>2006</v>
          </cell>
          <cell r="C264" t="str">
            <v>13100115</v>
          </cell>
          <cell r="D264" t="str">
            <v>13100115 Equipo de Seguridad</v>
          </cell>
          <cell r="E264">
            <v>3342708.53</v>
          </cell>
        </row>
        <row r="265">
          <cell r="A265" t="str">
            <v>ALCA</v>
          </cell>
          <cell r="B265" t="str">
            <v>2006</v>
          </cell>
          <cell r="C265" t="str">
            <v>13100116</v>
          </cell>
          <cell r="D265" t="str">
            <v>13100116 Activos Intangibles</v>
          </cell>
          <cell r="E265">
            <v>0</v>
          </cell>
        </row>
        <row r="266">
          <cell r="A266" t="str">
            <v/>
          </cell>
          <cell r="B266" t="str">
            <v/>
          </cell>
          <cell r="C266" t="str">
            <v/>
          </cell>
          <cell r="D266" t="str">
            <v>TOTAL DE INVERSION HISTORICA</v>
          </cell>
          <cell r="E266">
            <v>2208009912.96</v>
          </cell>
        </row>
        <row r="267">
          <cell r="A267" t="str">
            <v>ALCA</v>
          </cell>
          <cell r="B267" t="str">
            <v>2006</v>
          </cell>
          <cell r="C267" t="str">
            <v>19100101</v>
          </cell>
          <cell r="D267" t="str">
            <v>19100101 Terrenos</v>
          </cell>
          <cell r="E267">
            <v>964279357.30999994</v>
          </cell>
        </row>
        <row r="268">
          <cell r="A268" t="str">
            <v>ALCA</v>
          </cell>
          <cell r="B268" t="str">
            <v>2006</v>
          </cell>
          <cell r="C268" t="str">
            <v>19100102</v>
          </cell>
          <cell r="D268" t="str">
            <v>19100102 Edificios</v>
          </cell>
          <cell r="E268">
            <v>5070257419.3299999</v>
          </cell>
        </row>
        <row r="269">
          <cell r="A269" t="str">
            <v>ALCA</v>
          </cell>
          <cell r="B269" t="str">
            <v>2006</v>
          </cell>
          <cell r="C269" t="str">
            <v>19100103</v>
          </cell>
          <cell r="D269" t="str">
            <v>19100103 Maquinaria y Equipo</v>
          </cell>
          <cell r="E269">
            <v>139632.49</v>
          </cell>
        </row>
        <row r="270">
          <cell r="A270" t="str">
            <v>ALCA</v>
          </cell>
          <cell r="B270" t="str">
            <v>2006</v>
          </cell>
          <cell r="C270" t="str">
            <v>19100104</v>
          </cell>
          <cell r="D270" t="str">
            <v>19100104 Muebles y Enseres</v>
          </cell>
          <cell r="E270">
            <v>4953184.33</v>
          </cell>
        </row>
        <row r="271">
          <cell r="A271" t="str">
            <v>ALCA</v>
          </cell>
          <cell r="B271" t="str">
            <v>2006</v>
          </cell>
          <cell r="C271" t="str">
            <v>19100105</v>
          </cell>
          <cell r="D271" t="str">
            <v>19100105 Equipo de Computo</v>
          </cell>
          <cell r="E271">
            <v>4678621.26</v>
          </cell>
        </row>
        <row r="272">
          <cell r="A272" t="str">
            <v>ALCA</v>
          </cell>
          <cell r="B272" t="str">
            <v>2006</v>
          </cell>
          <cell r="C272" t="str">
            <v>19100107</v>
          </cell>
          <cell r="D272" t="str">
            <v>19100107 Aire Acondicionado</v>
          </cell>
          <cell r="E272">
            <v>418987.98</v>
          </cell>
        </row>
        <row r="273">
          <cell r="A273" t="str">
            <v>ALCA</v>
          </cell>
          <cell r="B273" t="str">
            <v>2006</v>
          </cell>
          <cell r="C273" t="str">
            <v>19100108</v>
          </cell>
          <cell r="D273" t="str">
            <v>19100108 Equipo de Transporte</v>
          </cell>
          <cell r="E273">
            <v>4954190.7300000004</v>
          </cell>
        </row>
        <row r="274">
          <cell r="A274" t="str">
            <v>ALCA</v>
          </cell>
          <cell r="B274" t="str">
            <v>2006</v>
          </cell>
          <cell r="C274" t="str">
            <v>19100111</v>
          </cell>
          <cell r="D274" t="str">
            <v>19100111 Elevadores</v>
          </cell>
          <cell r="E274">
            <v>12450481.880000001</v>
          </cell>
        </row>
        <row r="275">
          <cell r="A275" t="str">
            <v>ALCA</v>
          </cell>
          <cell r="B275" t="str">
            <v>2006</v>
          </cell>
          <cell r="C275" t="str">
            <v>19100112</v>
          </cell>
          <cell r="D275" t="str">
            <v>19100112 Conmutadores</v>
          </cell>
          <cell r="E275">
            <v>0</v>
          </cell>
        </row>
        <row r="276">
          <cell r="A276" t="str">
            <v>ALCA</v>
          </cell>
          <cell r="B276" t="str">
            <v>2006</v>
          </cell>
          <cell r="C276" t="str">
            <v>19100113</v>
          </cell>
          <cell r="D276" t="str">
            <v>19100113 Equipo de Fuera Corriente Directa</v>
          </cell>
          <cell r="E276">
            <v>414663.28</v>
          </cell>
        </row>
        <row r="277">
          <cell r="A277" t="str">
            <v>ALCA</v>
          </cell>
          <cell r="B277" t="str">
            <v>2006</v>
          </cell>
          <cell r="C277" t="str">
            <v>19100114</v>
          </cell>
          <cell r="D277" t="str">
            <v>19100114 Equipo de Fuera Corriente Alterna</v>
          </cell>
          <cell r="E277">
            <v>646628.23</v>
          </cell>
        </row>
        <row r="278">
          <cell r="A278" t="str">
            <v>ALCA</v>
          </cell>
          <cell r="B278" t="str">
            <v>2006</v>
          </cell>
          <cell r="C278" t="str">
            <v>19100115</v>
          </cell>
          <cell r="D278" t="str">
            <v>19100115 Equipo de Seguridad</v>
          </cell>
          <cell r="E278">
            <v>74871.37</v>
          </cell>
        </row>
        <row r="279">
          <cell r="A279" t="str">
            <v/>
          </cell>
          <cell r="B279" t="str">
            <v/>
          </cell>
          <cell r="C279" t="str">
            <v/>
          </cell>
          <cell r="D279" t="str">
            <v>TOTAL DE ACTUALIZACION DE LA INVERSION</v>
          </cell>
          <cell r="E279">
            <v>6063268038.1899996</v>
          </cell>
        </row>
        <row r="280">
          <cell r="A280" t="str">
            <v>ALCA</v>
          </cell>
          <cell r="B280" t="str">
            <v>2006</v>
          </cell>
          <cell r="C280" t="str">
            <v>13200102</v>
          </cell>
          <cell r="D280" t="str">
            <v>13200102 Edificios</v>
          </cell>
          <cell r="E280">
            <v>-335632157.19</v>
          </cell>
        </row>
        <row r="281">
          <cell r="A281" t="str">
            <v>ALCA</v>
          </cell>
          <cell r="B281" t="str">
            <v>2006</v>
          </cell>
          <cell r="C281" t="str">
            <v>13200103</v>
          </cell>
          <cell r="D281" t="str">
            <v>13200103 Maquinaria y Equipo</v>
          </cell>
          <cell r="E281">
            <v>-46053.120000000003</v>
          </cell>
        </row>
        <row r="282">
          <cell r="A282" t="str">
            <v>ALCA</v>
          </cell>
          <cell r="B282" t="str">
            <v>2006</v>
          </cell>
          <cell r="C282" t="str">
            <v>13200104</v>
          </cell>
          <cell r="D282" t="str">
            <v>13200104 Muebles y Enseres</v>
          </cell>
          <cell r="E282">
            <v>-1737524.3</v>
          </cell>
        </row>
        <row r="283">
          <cell r="A283" t="str">
            <v>ALCA</v>
          </cell>
          <cell r="B283" t="str">
            <v>2006</v>
          </cell>
          <cell r="C283" t="str">
            <v>13200105</v>
          </cell>
          <cell r="D283" t="str">
            <v>13200105 Equipo de Computo</v>
          </cell>
          <cell r="E283">
            <v>-3849927.85</v>
          </cell>
        </row>
        <row r="284">
          <cell r="A284" t="str">
            <v>ALCA</v>
          </cell>
          <cell r="B284" t="str">
            <v>2006</v>
          </cell>
          <cell r="C284" t="str">
            <v>13200107</v>
          </cell>
          <cell r="D284" t="str">
            <v>13200107 Aire Acondicionado</v>
          </cell>
          <cell r="E284">
            <v>-530164.85</v>
          </cell>
        </row>
        <row r="285">
          <cell r="A285" t="str">
            <v>ALCA</v>
          </cell>
          <cell r="B285" t="str">
            <v>2006</v>
          </cell>
          <cell r="C285" t="str">
            <v>13200108</v>
          </cell>
          <cell r="D285" t="str">
            <v>13200108 Equipo de Transporte</v>
          </cell>
          <cell r="E285">
            <v>-383045.12</v>
          </cell>
        </row>
        <row r="286">
          <cell r="A286" t="str">
            <v>ALCA</v>
          </cell>
          <cell r="B286" t="str">
            <v>2006</v>
          </cell>
          <cell r="C286" t="str">
            <v>13200111</v>
          </cell>
          <cell r="D286" t="str">
            <v>13200111 Elevadores</v>
          </cell>
          <cell r="E286">
            <v>-505168.38</v>
          </cell>
        </row>
        <row r="287">
          <cell r="A287" t="str">
            <v>ALCA</v>
          </cell>
          <cell r="B287" t="str">
            <v>2006</v>
          </cell>
          <cell r="C287" t="str">
            <v>13200112</v>
          </cell>
          <cell r="D287" t="str">
            <v>13200112 Conmutadores</v>
          </cell>
          <cell r="E287">
            <v>0</v>
          </cell>
        </row>
        <row r="288">
          <cell r="A288" t="str">
            <v>ALCA</v>
          </cell>
          <cell r="B288" t="str">
            <v>2006</v>
          </cell>
          <cell r="C288" t="str">
            <v>13200113</v>
          </cell>
          <cell r="D288" t="str">
            <v>13200113 Equipo de Fuera Corriente Directa</v>
          </cell>
          <cell r="E288">
            <v>-789985.25</v>
          </cell>
        </row>
        <row r="289">
          <cell r="A289" t="str">
            <v>ALCA</v>
          </cell>
          <cell r="B289" t="str">
            <v>2006</v>
          </cell>
          <cell r="C289" t="str">
            <v>13200114</v>
          </cell>
          <cell r="D289" t="str">
            <v>13200114 Equipo de Fuera Corriente Alterna</v>
          </cell>
          <cell r="E289">
            <v>-1138367.17</v>
          </cell>
        </row>
        <row r="290">
          <cell r="A290" t="str">
            <v>ALCA</v>
          </cell>
          <cell r="B290" t="str">
            <v>2006</v>
          </cell>
          <cell r="C290" t="str">
            <v>13200115</v>
          </cell>
          <cell r="D290" t="str">
            <v>13200115 Equipo de Seguridad</v>
          </cell>
          <cell r="E290">
            <v>-83567.72</v>
          </cell>
        </row>
        <row r="291">
          <cell r="A291" t="str">
            <v>ALCA</v>
          </cell>
          <cell r="B291" t="str">
            <v>2006</v>
          </cell>
          <cell r="C291" t="str">
            <v>13200116</v>
          </cell>
          <cell r="D291" t="str">
            <v>13200116 Activos Intangibles</v>
          </cell>
          <cell r="E291">
            <v>0</v>
          </cell>
        </row>
        <row r="292">
          <cell r="A292" t="str">
            <v/>
          </cell>
          <cell r="B292" t="str">
            <v/>
          </cell>
          <cell r="C292" t="str">
            <v/>
          </cell>
          <cell r="D292" t="str">
            <v>TOTAL DEPRECIACION ACUMULADA</v>
          </cell>
          <cell r="E292">
            <v>-344695960.94999999</v>
          </cell>
        </row>
        <row r="293">
          <cell r="A293" t="str">
            <v>ALCA</v>
          </cell>
          <cell r="B293" t="str">
            <v>2006</v>
          </cell>
          <cell r="C293" t="str">
            <v>19200102</v>
          </cell>
          <cell r="D293" t="str">
            <v>19200102 Edificios</v>
          </cell>
          <cell r="E293">
            <v>-3295376724.0599999</v>
          </cell>
        </row>
        <row r="294">
          <cell r="A294" t="str">
            <v>ALCA</v>
          </cell>
          <cell r="B294" t="str">
            <v>2006</v>
          </cell>
          <cell r="C294" t="str">
            <v>19200103</v>
          </cell>
          <cell r="D294" t="str">
            <v>19200103 Maquinaria y Equipo</v>
          </cell>
          <cell r="E294">
            <v>-126091.05</v>
          </cell>
        </row>
        <row r="295">
          <cell r="A295" t="str">
            <v>ALCA</v>
          </cell>
          <cell r="B295" t="str">
            <v>2006</v>
          </cell>
          <cell r="C295" t="str">
            <v>19200104</v>
          </cell>
          <cell r="D295" t="str">
            <v>19200104 Muebles y Enseres</v>
          </cell>
          <cell r="E295">
            <v>-5860318.4000000004</v>
          </cell>
        </row>
        <row r="296">
          <cell r="A296" t="str">
            <v>ALCA</v>
          </cell>
          <cell r="B296" t="str">
            <v>2006</v>
          </cell>
          <cell r="C296" t="str">
            <v>19200105</v>
          </cell>
          <cell r="D296" t="str">
            <v>19200105 Equipo de Computo</v>
          </cell>
          <cell r="E296">
            <v>-9368704.7300000004</v>
          </cell>
        </row>
        <row r="297">
          <cell r="A297" t="str">
            <v>ALCA</v>
          </cell>
          <cell r="B297" t="str">
            <v>2006</v>
          </cell>
          <cell r="C297" t="str">
            <v>19200107</v>
          </cell>
          <cell r="D297" t="str">
            <v>19200107 Aire Acondicionado</v>
          </cell>
          <cell r="E297">
            <v>-125340.33</v>
          </cell>
        </row>
        <row r="298">
          <cell r="A298" t="str">
            <v>ALCA</v>
          </cell>
          <cell r="B298" t="str">
            <v>2006</v>
          </cell>
          <cell r="C298" t="str">
            <v>19200108</v>
          </cell>
          <cell r="D298" t="str">
            <v>19200108 Equipo de Transporte</v>
          </cell>
          <cell r="E298">
            <v>-10769010.34</v>
          </cell>
        </row>
        <row r="299">
          <cell r="A299" t="str">
            <v>ALCA</v>
          </cell>
          <cell r="B299" t="str">
            <v>2006</v>
          </cell>
          <cell r="C299" t="str">
            <v>19200111</v>
          </cell>
          <cell r="D299" t="str">
            <v>19200111 Elevadores</v>
          </cell>
          <cell r="E299">
            <v>-10037020.84</v>
          </cell>
        </row>
        <row r="300">
          <cell r="A300" t="str">
            <v>ALCA</v>
          </cell>
          <cell r="B300" t="str">
            <v>2006</v>
          </cell>
          <cell r="C300" t="str">
            <v>19200112</v>
          </cell>
          <cell r="D300" t="str">
            <v>19200112 Conmutadores</v>
          </cell>
          <cell r="E300">
            <v>0</v>
          </cell>
        </row>
        <row r="301">
          <cell r="A301" t="str">
            <v>ALCA</v>
          </cell>
          <cell r="B301" t="str">
            <v>2006</v>
          </cell>
          <cell r="C301" t="str">
            <v>19200113</v>
          </cell>
          <cell r="D301" t="str">
            <v>19200113 Equipo de Fuera Corriente Directa</v>
          </cell>
          <cell r="E301">
            <v>-121690.66</v>
          </cell>
        </row>
        <row r="302">
          <cell r="A302" t="str">
            <v>ALCA</v>
          </cell>
          <cell r="B302" t="str">
            <v>2006</v>
          </cell>
          <cell r="C302" t="str">
            <v>19200114</v>
          </cell>
          <cell r="D302" t="str">
            <v>19200114 Equipo de Fuera Corriente Alterna</v>
          </cell>
          <cell r="E302">
            <v>-183927.41</v>
          </cell>
        </row>
        <row r="303">
          <cell r="A303" t="str">
            <v>ALCA</v>
          </cell>
          <cell r="B303" t="str">
            <v>2006</v>
          </cell>
          <cell r="C303" t="str">
            <v>19200115</v>
          </cell>
          <cell r="D303" t="str">
            <v>19200115 Equipo de Seguridad</v>
          </cell>
          <cell r="E303">
            <v>-1871.8</v>
          </cell>
        </row>
        <row r="304">
          <cell r="A304" t="str">
            <v/>
          </cell>
          <cell r="B304" t="str">
            <v/>
          </cell>
          <cell r="C304" t="str">
            <v/>
          </cell>
          <cell r="D304" t="str">
            <v>TOTAL DE ACTUALIZACION DE LA DEPRECIACION</v>
          </cell>
          <cell r="E304">
            <v>-3331970699.6199999</v>
          </cell>
        </row>
        <row r="305">
          <cell r="A305" t="str">
            <v>ALCA</v>
          </cell>
          <cell r="B305" t="str">
            <v>2006</v>
          </cell>
          <cell r="C305" t="str">
            <v>13310101</v>
          </cell>
          <cell r="D305" t="str">
            <v>13310101 Obras en Proceso</v>
          </cell>
          <cell r="E305">
            <v>81558037.230000004</v>
          </cell>
        </row>
        <row r="306">
          <cell r="A306" t="str">
            <v>ALCA</v>
          </cell>
          <cell r="B306" t="str">
            <v>2006</v>
          </cell>
          <cell r="C306" t="str">
            <v>13310102</v>
          </cell>
          <cell r="D306" t="str">
            <v>13310102 Obras en Proceso Indirecto</v>
          </cell>
          <cell r="E306">
            <v>0</v>
          </cell>
        </row>
        <row r="307">
          <cell r="A307" t="str">
            <v>ALCA</v>
          </cell>
          <cell r="B307" t="str">
            <v>2006</v>
          </cell>
          <cell r="C307" t="str">
            <v>13310103</v>
          </cell>
          <cell r="D307" t="str">
            <v>13310103 Obras en Proceso Administración</v>
          </cell>
          <cell r="E307">
            <v>0</v>
          </cell>
        </row>
        <row r="308">
          <cell r="A308" t="str">
            <v/>
          </cell>
          <cell r="B308" t="str">
            <v/>
          </cell>
          <cell r="C308" t="str">
            <v/>
          </cell>
          <cell r="D308" t="str">
            <v>TOTAL DE OBRAS EN PROCESO</v>
          </cell>
          <cell r="E308">
            <v>81558037.230000004</v>
          </cell>
        </row>
        <row r="309">
          <cell r="A309" t="str">
            <v>ALCA</v>
          </cell>
          <cell r="B309" t="str">
            <v>2006</v>
          </cell>
          <cell r="C309" t="str">
            <v>19310101</v>
          </cell>
          <cell r="D309" t="str">
            <v>19310101 Reexpresion Obras en Proceso</v>
          </cell>
          <cell r="E309">
            <v>4967325.83</v>
          </cell>
        </row>
        <row r="310">
          <cell r="A310" t="str">
            <v/>
          </cell>
          <cell r="B310" t="str">
            <v/>
          </cell>
          <cell r="C310" t="str">
            <v/>
          </cell>
          <cell r="D310" t="str">
            <v>TOTAL DE ACTUALIZACION DE OBRAS EN PROCESO</v>
          </cell>
          <cell r="E310">
            <v>4967325.83</v>
          </cell>
        </row>
        <row r="311">
          <cell r="A311" t="str">
            <v/>
          </cell>
          <cell r="B311" t="str">
            <v/>
          </cell>
          <cell r="C311" t="str">
            <v/>
          </cell>
          <cell r="D311" t="str">
            <v>TOTAL DE ACTIVO FIJO</v>
          </cell>
          <cell r="E311">
            <v>4681136653.6400003</v>
          </cell>
        </row>
        <row r="312">
          <cell r="A312" t="str">
            <v/>
          </cell>
          <cell r="B312" t="str">
            <v/>
          </cell>
          <cell r="C312" t="str">
            <v/>
          </cell>
          <cell r="D312" t="str">
            <v>ACTIVO DIFERIDO</v>
          </cell>
        </row>
        <row r="313">
          <cell r="A313" t="str">
            <v>ALCA</v>
          </cell>
          <cell r="B313" t="str">
            <v>2006</v>
          </cell>
          <cell r="C313" t="str">
            <v>14120105</v>
          </cell>
          <cell r="D313" t="str">
            <v>14120105 Seguros</v>
          </cell>
          <cell r="E313">
            <v>1854994.1</v>
          </cell>
        </row>
        <row r="314">
          <cell r="A314" t="str">
            <v>ALCA</v>
          </cell>
          <cell r="B314" t="str">
            <v>2006</v>
          </cell>
          <cell r="C314" t="str">
            <v>14120106</v>
          </cell>
          <cell r="D314" t="str">
            <v>14120106 Impuesto Predial pagado por anti</v>
          </cell>
          <cell r="E314">
            <v>968980.95</v>
          </cell>
        </row>
        <row r="315">
          <cell r="A315" t="str">
            <v>ALCA</v>
          </cell>
          <cell r="B315" t="str">
            <v>2006</v>
          </cell>
          <cell r="C315" t="str">
            <v>14120107</v>
          </cell>
          <cell r="D315" t="str">
            <v>14120107 Activos Intangibles</v>
          </cell>
          <cell r="E315">
            <v>1010310.63</v>
          </cell>
        </row>
        <row r="316">
          <cell r="A316" t="str">
            <v>ALCA</v>
          </cell>
          <cell r="B316" t="str">
            <v>2006</v>
          </cell>
          <cell r="C316" t="str">
            <v>14120108</v>
          </cell>
          <cell r="D316" t="str">
            <v>14120108 Estimulos Fscales por Recuperar</v>
          </cell>
          <cell r="E316">
            <v>0</v>
          </cell>
        </row>
        <row r="317">
          <cell r="A317" t="str">
            <v>ALCA</v>
          </cell>
          <cell r="B317" t="str">
            <v>2006</v>
          </cell>
          <cell r="C317" t="str">
            <v>14120201</v>
          </cell>
          <cell r="D317" t="str">
            <v>14120201 Isr Retenido por Bancos</v>
          </cell>
          <cell r="E317">
            <v>1230648.68</v>
          </cell>
        </row>
        <row r="318">
          <cell r="A318" t="str">
            <v>ALCA</v>
          </cell>
          <cell r="B318" t="str">
            <v>2006</v>
          </cell>
          <cell r="C318" t="str">
            <v>14120202</v>
          </cell>
          <cell r="D318" t="str">
            <v>14120202 Anticipos de Impuestos Sobre la Renta</v>
          </cell>
          <cell r="E318">
            <v>263702673.91</v>
          </cell>
        </row>
        <row r="319">
          <cell r="A319" t="str">
            <v>ALCA</v>
          </cell>
          <cell r="B319" t="str">
            <v>2006</v>
          </cell>
          <cell r="C319" t="str">
            <v>14120203</v>
          </cell>
          <cell r="D319" t="str">
            <v>14120203 Saldo a Favor de ISR</v>
          </cell>
          <cell r="E319">
            <v>0</v>
          </cell>
        </row>
        <row r="320">
          <cell r="A320" t="str">
            <v>ALCA</v>
          </cell>
          <cell r="B320" t="str">
            <v>2006</v>
          </cell>
          <cell r="C320" t="str">
            <v>14130101</v>
          </cell>
          <cell r="D320" t="str">
            <v>14130101 ISR Diferido D/4</v>
          </cell>
          <cell r="E320">
            <v>0</v>
          </cell>
        </row>
        <row r="321">
          <cell r="A321" t="str">
            <v>ALCA</v>
          </cell>
          <cell r="B321" t="str">
            <v>2006</v>
          </cell>
          <cell r="C321" t="str">
            <v>14130102</v>
          </cell>
          <cell r="D321" t="str">
            <v>14130102 Efectos Boletin D/3</v>
          </cell>
          <cell r="E321">
            <v>0</v>
          </cell>
        </row>
        <row r="322">
          <cell r="A322" t="str">
            <v/>
          </cell>
          <cell r="B322" t="str">
            <v/>
          </cell>
          <cell r="C322" t="str">
            <v/>
          </cell>
          <cell r="D322" t="str">
            <v>TOTAL DE OTROS PAGOS ANTICIPADOS</v>
          </cell>
          <cell r="E322">
            <v>268767608.26999998</v>
          </cell>
        </row>
        <row r="323">
          <cell r="A323" t="str">
            <v/>
          </cell>
          <cell r="B323" t="str">
            <v/>
          </cell>
          <cell r="C323" t="str">
            <v/>
          </cell>
          <cell r="D323" t="str">
            <v>TOTAL DE ACTIVO DIRERIDO</v>
          </cell>
          <cell r="E323">
            <v>268767608.26999998</v>
          </cell>
        </row>
        <row r="324">
          <cell r="A324" t="str">
            <v/>
          </cell>
          <cell r="B324" t="str">
            <v/>
          </cell>
          <cell r="C324" t="str">
            <v/>
          </cell>
          <cell r="D324" t="str">
            <v>TOTAL DE ACTIVO</v>
          </cell>
          <cell r="E324">
            <v>7935261673.2299995</v>
          </cell>
        </row>
        <row r="325">
          <cell r="A325" t="str">
            <v/>
          </cell>
          <cell r="B325" t="str">
            <v/>
          </cell>
          <cell r="C325" t="str">
            <v/>
          </cell>
          <cell r="D325" t="str">
            <v>PASIVO Y CAPITAL</v>
          </cell>
        </row>
        <row r="326">
          <cell r="A326" t="str">
            <v/>
          </cell>
          <cell r="B326" t="str">
            <v/>
          </cell>
          <cell r="C326" t="str">
            <v/>
          </cell>
          <cell r="D326" t="str">
            <v>PASIVO</v>
          </cell>
        </row>
        <row r="327">
          <cell r="A327" t="str">
            <v>ALCA</v>
          </cell>
          <cell r="B327" t="str">
            <v>2006</v>
          </cell>
          <cell r="C327" t="str">
            <v>21210101</v>
          </cell>
          <cell r="D327" t="str">
            <v>21210101 Telefonos de Mexico, S.A. de C.V.</v>
          </cell>
          <cell r="E327">
            <v>0</v>
          </cell>
        </row>
        <row r="328">
          <cell r="A328" t="str">
            <v/>
          </cell>
          <cell r="B328" t="str">
            <v/>
          </cell>
          <cell r="C328" t="str">
            <v/>
          </cell>
          <cell r="D328" t="str">
            <v>TOTAL DE CUENTAS POR PAGAR TELMEX</v>
          </cell>
          <cell r="E328">
            <v>0</v>
          </cell>
        </row>
        <row r="329">
          <cell r="A329" t="str">
            <v>ALCA</v>
          </cell>
          <cell r="B329" t="str">
            <v>2006</v>
          </cell>
          <cell r="C329" t="str">
            <v>21210201</v>
          </cell>
          <cell r="D329" t="str">
            <v>21210201 Teleconstructora S.A. de C.V.</v>
          </cell>
          <cell r="E329">
            <v>0</v>
          </cell>
        </row>
        <row r="330">
          <cell r="A330" t="str">
            <v>ALCA</v>
          </cell>
          <cell r="B330" t="str">
            <v>2006</v>
          </cell>
          <cell r="C330" t="str">
            <v>21210202</v>
          </cell>
          <cell r="D330" t="str">
            <v>21210202 Fuerza y Clima S.A. de C.V.</v>
          </cell>
          <cell r="E330">
            <v>0</v>
          </cell>
        </row>
        <row r="331">
          <cell r="A331" t="str">
            <v>ALCA</v>
          </cell>
          <cell r="B331" t="str">
            <v>2006</v>
          </cell>
          <cell r="C331" t="str">
            <v>21210203</v>
          </cell>
          <cell r="D331" t="str">
            <v>21210203 Cia. Telefonica de Bienes Raices S.A. de C.V.</v>
          </cell>
          <cell r="E331">
            <v>-2453608.1</v>
          </cell>
        </row>
        <row r="332">
          <cell r="A332" t="str">
            <v>ALCA</v>
          </cell>
          <cell r="B332" t="str">
            <v>2006</v>
          </cell>
          <cell r="C332" t="str">
            <v>21210204</v>
          </cell>
          <cell r="D332" t="str">
            <v>21210204 Construcciones y Canalizaciones S.A. de C.V.</v>
          </cell>
          <cell r="E332">
            <v>0</v>
          </cell>
        </row>
        <row r="333">
          <cell r="A333" t="str">
            <v>ALCA</v>
          </cell>
          <cell r="B333" t="str">
            <v>2006</v>
          </cell>
          <cell r="C333" t="str">
            <v>21210205</v>
          </cell>
          <cell r="D333" t="str">
            <v>21210205 Impulsora Mexicana de Telecomunicaciones S.A. C.V.</v>
          </cell>
          <cell r="E333">
            <v>0</v>
          </cell>
        </row>
        <row r="334">
          <cell r="A334" t="str">
            <v>ALCA</v>
          </cell>
          <cell r="B334" t="str">
            <v>2006</v>
          </cell>
          <cell r="C334" t="str">
            <v>21210207</v>
          </cell>
          <cell r="D334" t="str">
            <v>21210207 Buscatel</v>
          </cell>
          <cell r="E334">
            <v>0</v>
          </cell>
        </row>
        <row r="335">
          <cell r="A335" t="str">
            <v>ALCA</v>
          </cell>
          <cell r="B335" t="str">
            <v>2006</v>
          </cell>
          <cell r="C335" t="str">
            <v>21210208</v>
          </cell>
          <cell r="D335" t="str">
            <v>21210208 Telefonos del Noroeste S.A. de C.V.</v>
          </cell>
          <cell r="E335">
            <v>0</v>
          </cell>
        </row>
        <row r="336">
          <cell r="A336" t="str">
            <v>ALCA</v>
          </cell>
          <cell r="B336" t="str">
            <v>2006</v>
          </cell>
          <cell r="C336" t="str">
            <v>21210209</v>
          </cell>
          <cell r="D336" t="str">
            <v>21210209 Renta de Equipo, S.A. de C.V.</v>
          </cell>
          <cell r="E336">
            <v>0</v>
          </cell>
        </row>
        <row r="337">
          <cell r="A337" t="str">
            <v>ALCA</v>
          </cell>
          <cell r="B337" t="str">
            <v>2006</v>
          </cell>
          <cell r="C337" t="str">
            <v>21210210</v>
          </cell>
          <cell r="D337" t="str">
            <v>21210210 Grupo Tecnico de Aministracion</v>
          </cell>
          <cell r="E337">
            <v>-4088305.35</v>
          </cell>
        </row>
        <row r="338">
          <cell r="A338" t="str">
            <v>ALCA</v>
          </cell>
          <cell r="B338" t="str">
            <v>2006</v>
          </cell>
          <cell r="C338" t="str">
            <v>21210211</v>
          </cell>
          <cell r="D338" t="str">
            <v>21210211 Comertel Argos S.A. de C.V.</v>
          </cell>
          <cell r="E338">
            <v>-759263.13</v>
          </cell>
        </row>
        <row r="339">
          <cell r="A339" t="str">
            <v>ALCA</v>
          </cell>
          <cell r="B339" t="str">
            <v>2006</v>
          </cell>
          <cell r="C339" t="str">
            <v>21210212</v>
          </cell>
          <cell r="D339" t="str">
            <v>21210212 Multicomunicacion Integral S.A. de C.V. (Multicom)</v>
          </cell>
          <cell r="E339">
            <v>0</v>
          </cell>
        </row>
        <row r="340">
          <cell r="A340" t="str">
            <v/>
          </cell>
          <cell r="B340" t="str">
            <v/>
          </cell>
          <cell r="C340" t="str">
            <v/>
          </cell>
          <cell r="D340" t="str">
            <v>TOTAL DE CUENTAS POR PAGAR SUBSIDIARIAS</v>
          </cell>
          <cell r="E340">
            <v>-7301176.5800000001</v>
          </cell>
        </row>
        <row r="341">
          <cell r="A341" t="str">
            <v>ALCA</v>
          </cell>
          <cell r="B341" t="str">
            <v>2006</v>
          </cell>
          <cell r="C341" t="str">
            <v>21210401</v>
          </cell>
          <cell r="D341" t="str">
            <v>21210401 Proveedores</v>
          </cell>
          <cell r="E341">
            <v>-7818315.96</v>
          </cell>
        </row>
        <row r="342">
          <cell r="A342" t="str">
            <v>ALCA</v>
          </cell>
          <cell r="B342" t="str">
            <v>2006</v>
          </cell>
          <cell r="C342" t="str">
            <v>21210402</v>
          </cell>
          <cell r="D342" t="str">
            <v>21210402 Contratistas</v>
          </cell>
          <cell r="E342">
            <v>-7753873.0700000003</v>
          </cell>
        </row>
        <row r="343">
          <cell r="A343" t="str">
            <v>ALCA</v>
          </cell>
          <cell r="B343" t="str">
            <v>2006</v>
          </cell>
          <cell r="C343" t="str">
            <v>21210403</v>
          </cell>
          <cell r="D343" t="str">
            <v>21210403 Retencion Constratistas x Fdo de Garantia</v>
          </cell>
          <cell r="E343">
            <v>-17329.39</v>
          </cell>
        </row>
        <row r="344">
          <cell r="A344" t="str">
            <v>ALCA</v>
          </cell>
          <cell r="B344" t="str">
            <v>2006</v>
          </cell>
          <cell r="C344" t="str">
            <v>21210404</v>
          </cell>
          <cell r="D344" t="str">
            <v>21210404 Amort Ant Contrat MIRO</v>
          </cell>
          <cell r="E344">
            <v>-98987.31</v>
          </cell>
        </row>
        <row r="345">
          <cell r="A345" t="str">
            <v>ALCA</v>
          </cell>
          <cell r="B345" t="str">
            <v>2006</v>
          </cell>
          <cell r="C345" t="str">
            <v>21210405</v>
          </cell>
          <cell r="D345" t="str">
            <v>21210405 Fondo de Garantia / Contratistas ( 2% al millar)</v>
          </cell>
          <cell r="E345">
            <v>0</v>
          </cell>
        </row>
        <row r="346">
          <cell r="A346" t="str">
            <v>ALCA</v>
          </cell>
          <cell r="B346" t="str">
            <v>2006</v>
          </cell>
          <cell r="C346" t="str">
            <v>21210499</v>
          </cell>
          <cell r="D346" t="str">
            <v>21210499 Remesas en transito</v>
          </cell>
          <cell r="E346">
            <v>-2423503.23</v>
          </cell>
        </row>
        <row r="347">
          <cell r="A347" t="str">
            <v/>
          </cell>
          <cell r="B347" t="str">
            <v/>
          </cell>
          <cell r="C347" t="str">
            <v/>
          </cell>
          <cell r="D347" t="str">
            <v>TOTAL DE CUENTAS POR PAGAR TERCEROS</v>
          </cell>
          <cell r="E347">
            <v>-18112008.960000001</v>
          </cell>
        </row>
        <row r="348">
          <cell r="A348" t="str">
            <v>ALCA</v>
          </cell>
          <cell r="B348" t="str">
            <v>2006</v>
          </cell>
          <cell r="C348" t="str">
            <v>21200101</v>
          </cell>
          <cell r="D348" t="str">
            <v>21200101 Em/Rf Ordenes Trabajo</v>
          </cell>
          <cell r="E348">
            <v>-22732854.940000001</v>
          </cell>
        </row>
        <row r="349">
          <cell r="A349" t="str">
            <v>ALCA</v>
          </cell>
          <cell r="B349" t="str">
            <v>2006</v>
          </cell>
          <cell r="C349" t="str">
            <v>21210099</v>
          </cell>
          <cell r="D349" t="str">
            <v>21210099 Proveedores (Cuenta Puente)</v>
          </cell>
          <cell r="E349">
            <v>468980</v>
          </cell>
        </row>
        <row r="350">
          <cell r="A350" t="str">
            <v>ALCA</v>
          </cell>
          <cell r="B350" t="str">
            <v>2006</v>
          </cell>
          <cell r="C350" t="str">
            <v>21210301</v>
          </cell>
          <cell r="D350" t="str">
            <v>21210301 Grupo Carso</v>
          </cell>
          <cell r="E350">
            <v>-314835.78999999998</v>
          </cell>
        </row>
        <row r="351">
          <cell r="A351" t="str">
            <v>ALCA</v>
          </cell>
          <cell r="B351" t="str">
            <v>2006</v>
          </cell>
          <cell r="C351" t="str">
            <v>21320103</v>
          </cell>
          <cell r="D351" t="str">
            <v>21320103 Acreedores Diversos</v>
          </cell>
          <cell r="E351">
            <v>-4847145.91</v>
          </cell>
        </row>
        <row r="352">
          <cell r="A352" t="str">
            <v>ALCA</v>
          </cell>
          <cell r="B352" t="str">
            <v>2006</v>
          </cell>
          <cell r="C352" t="str">
            <v>21320104</v>
          </cell>
          <cell r="D352" t="str">
            <v>21320104 Viaticos por Comprobar CPD</v>
          </cell>
          <cell r="E352">
            <v>0</v>
          </cell>
        </row>
        <row r="353">
          <cell r="A353" t="str">
            <v>ALCA</v>
          </cell>
          <cell r="B353" t="str">
            <v>2006</v>
          </cell>
          <cell r="C353" t="str">
            <v>21330105</v>
          </cell>
          <cell r="D353" t="str">
            <v>21330105 Finiquitos</v>
          </cell>
          <cell r="E353">
            <v>0</v>
          </cell>
        </row>
        <row r="354">
          <cell r="A354" t="str">
            <v>ALCA</v>
          </cell>
          <cell r="B354" t="str">
            <v>2006</v>
          </cell>
          <cell r="C354" t="str">
            <v>21330115</v>
          </cell>
          <cell r="D354" t="str">
            <v>21330115 Retencion Fonacot</v>
          </cell>
          <cell r="E354">
            <v>0</v>
          </cell>
        </row>
        <row r="355">
          <cell r="A355" t="str">
            <v>ALCA</v>
          </cell>
          <cell r="B355" t="str">
            <v>2006</v>
          </cell>
          <cell r="C355" t="str">
            <v>21330116</v>
          </cell>
          <cell r="D355" t="str">
            <v>21330116 Diferencias de Infonavit</v>
          </cell>
          <cell r="E355">
            <v>0</v>
          </cell>
        </row>
        <row r="356">
          <cell r="A356" t="str">
            <v>ALCA</v>
          </cell>
          <cell r="B356" t="str">
            <v>2006</v>
          </cell>
          <cell r="C356" t="str">
            <v>21350101</v>
          </cell>
          <cell r="D356" t="str">
            <v>21350101 Anticipos de Clientes(Redes Priv)</v>
          </cell>
          <cell r="E356">
            <v>0</v>
          </cell>
        </row>
        <row r="357">
          <cell r="A357" t="str">
            <v/>
          </cell>
          <cell r="B357" t="str">
            <v/>
          </cell>
          <cell r="C357" t="str">
            <v/>
          </cell>
          <cell r="D357" t="str">
            <v>TOTAL DE OTRAS CUENTAS POR PAGAR</v>
          </cell>
          <cell r="E357">
            <v>-27425856.640000001</v>
          </cell>
        </row>
        <row r="358">
          <cell r="A358" t="str">
            <v>ALCA</v>
          </cell>
          <cell r="B358" t="str">
            <v>2006</v>
          </cell>
          <cell r="C358" t="str">
            <v>21400101</v>
          </cell>
          <cell r="D358" t="str">
            <v>21400101 Iva por Facturacion</v>
          </cell>
          <cell r="E358">
            <v>-167314388.72</v>
          </cell>
        </row>
        <row r="359">
          <cell r="A359" t="str">
            <v>ALCA</v>
          </cell>
          <cell r="B359" t="str">
            <v>2006</v>
          </cell>
          <cell r="C359" t="str">
            <v>21400201</v>
          </cell>
          <cell r="D359" t="str">
            <v>21400201 Iva Efectivamente Cobrado por Facturacion</v>
          </cell>
          <cell r="E359">
            <v>51869321.299999997</v>
          </cell>
        </row>
        <row r="360">
          <cell r="A360" t="str">
            <v>ALCA</v>
          </cell>
          <cell r="B360" t="str">
            <v>2006</v>
          </cell>
          <cell r="C360" t="str">
            <v>21420102</v>
          </cell>
          <cell r="D360" t="str">
            <v>21420102 Isr Honorarios</v>
          </cell>
          <cell r="E360">
            <v>-15362.38</v>
          </cell>
        </row>
        <row r="361">
          <cell r="A361" t="str">
            <v>ALCA</v>
          </cell>
          <cell r="B361" t="str">
            <v>2006</v>
          </cell>
          <cell r="C361" t="str">
            <v>21420103</v>
          </cell>
          <cell r="D361" t="str">
            <v>21420103 Isr Arrendamientos</v>
          </cell>
          <cell r="E361">
            <v>-525.37</v>
          </cell>
        </row>
        <row r="362">
          <cell r="A362" t="str">
            <v>ALCA</v>
          </cell>
          <cell r="B362" t="str">
            <v>2006</v>
          </cell>
          <cell r="C362" t="str">
            <v>21420104</v>
          </cell>
          <cell r="D362" t="str">
            <v>21420104 Iva Retenido por Honorarios</v>
          </cell>
          <cell r="E362">
            <v>-14763.46</v>
          </cell>
        </row>
        <row r="363">
          <cell r="A363" t="str">
            <v>ALCA</v>
          </cell>
          <cell r="B363" t="str">
            <v>2006</v>
          </cell>
          <cell r="C363" t="str">
            <v>21420105</v>
          </cell>
          <cell r="D363" t="str">
            <v>21420105 Iva Retenido  por  Arrendamiento</v>
          </cell>
          <cell r="E363">
            <v>0.94</v>
          </cell>
        </row>
        <row r="364">
          <cell r="A364" t="str">
            <v>ALCA</v>
          </cell>
          <cell r="B364" t="str">
            <v>2006</v>
          </cell>
          <cell r="C364" t="str">
            <v>21420106</v>
          </cell>
          <cell r="D364" t="str">
            <v>21420106 Iva Retenido  por  Fletes</v>
          </cell>
          <cell r="E364">
            <v>-31768.07</v>
          </cell>
        </row>
        <row r="365">
          <cell r="A365" t="str">
            <v>ALCA</v>
          </cell>
          <cell r="B365" t="str">
            <v>2006</v>
          </cell>
          <cell r="C365" t="str">
            <v>21420109</v>
          </cell>
          <cell r="D365" t="str">
            <v>21420109 Impuesto Cedular 2% Honorarios Guanajuato</v>
          </cell>
          <cell r="E365">
            <v>696.48</v>
          </cell>
        </row>
        <row r="366">
          <cell r="A366" t="str">
            <v>ALCA</v>
          </cell>
          <cell r="B366" t="str">
            <v>2006</v>
          </cell>
          <cell r="C366" t="str">
            <v>21430101</v>
          </cell>
          <cell r="D366" t="str">
            <v>21430101 Otras Retenciones</v>
          </cell>
          <cell r="E366">
            <v>-18763.150000000001</v>
          </cell>
        </row>
        <row r="367">
          <cell r="A367" t="str">
            <v/>
          </cell>
          <cell r="B367" t="str">
            <v/>
          </cell>
          <cell r="C367" t="str">
            <v/>
          </cell>
          <cell r="D367" t="str">
            <v>TOTAL DE IMPUESTOS POR PAGAR</v>
          </cell>
          <cell r="E367">
            <v>-115525552.43000001</v>
          </cell>
        </row>
        <row r="368">
          <cell r="A368" t="str">
            <v>ALCA</v>
          </cell>
          <cell r="B368" t="str">
            <v>2006</v>
          </cell>
          <cell r="C368" t="str">
            <v>21410101</v>
          </cell>
          <cell r="D368" t="str">
            <v>21410101 Reserva de I.S.R.</v>
          </cell>
          <cell r="E368">
            <v>-282382918.50999999</v>
          </cell>
        </row>
        <row r="369">
          <cell r="A369" t="str">
            <v/>
          </cell>
          <cell r="B369" t="str">
            <v/>
          </cell>
          <cell r="C369" t="str">
            <v/>
          </cell>
          <cell r="D369" t="str">
            <v>TOTAL DE PROVISION PARA ISR</v>
          </cell>
          <cell r="E369">
            <v>-282382918.50999999</v>
          </cell>
        </row>
        <row r="370">
          <cell r="A370" t="str">
            <v>ALCA</v>
          </cell>
          <cell r="B370" t="str">
            <v>2006</v>
          </cell>
          <cell r="C370" t="str">
            <v>21460101</v>
          </cell>
          <cell r="D370" t="str">
            <v>21460101 Impuesto Diferido x Pagar   2000</v>
          </cell>
          <cell r="E370">
            <v>0</v>
          </cell>
        </row>
        <row r="371">
          <cell r="A371" t="str">
            <v>ALCA</v>
          </cell>
          <cell r="B371" t="str">
            <v>2006</v>
          </cell>
          <cell r="C371" t="str">
            <v>21460102</v>
          </cell>
          <cell r="D371" t="str">
            <v>21460102 Impuesto Diferido x Pagar   2001</v>
          </cell>
          <cell r="E371">
            <v>0</v>
          </cell>
        </row>
        <row r="372">
          <cell r="A372" t="str">
            <v>ALCA</v>
          </cell>
          <cell r="B372" t="str">
            <v>2006</v>
          </cell>
          <cell r="C372" t="str">
            <v>21460103</v>
          </cell>
          <cell r="D372" t="str">
            <v>21460103 Impuesto Diferido x Pagar   2002</v>
          </cell>
          <cell r="E372">
            <v>0</v>
          </cell>
        </row>
        <row r="373">
          <cell r="A373" t="str">
            <v>ALCA</v>
          </cell>
          <cell r="B373" t="str">
            <v>2006</v>
          </cell>
          <cell r="C373" t="str">
            <v>21460104</v>
          </cell>
          <cell r="D373" t="str">
            <v>21460104 Impuesto Diferido x Pagar   2003</v>
          </cell>
          <cell r="E373">
            <v>0</v>
          </cell>
        </row>
        <row r="374">
          <cell r="A374" t="str">
            <v>ALCA</v>
          </cell>
          <cell r="B374" t="str">
            <v>2006</v>
          </cell>
          <cell r="C374" t="str">
            <v>21460105</v>
          </cell>
          <cell r="D374" t="str">
            <v>21460105 Impuesto Diferido x Pagar   2004</v>
          </cell>
          <cell r="E374">
            <v>-352342009</v>
          </cell>
        </row>
        <row r="375">
          <cell r="A375" t="str">
            <v>ALCA</v>
          </cell>
          <cell r="B375" t="str">
            <v>2006</v>
          </cell>
          <cell r="C375" t="str">
            <v>21460106</v>
          </cell>
          <cell r="D375" t="str">
            <v>21460106 Impuesto Diferido x Pagar   2005</v>
          </cell>
          <cell r="E375">
            <v>-33550117.989999998</v>
          </cell>
        </row>
        <row r="376">
          <cell r="A376" t="str">
            <v/>
          </cell>
          <cell r="B376" t="str">
            <v/>
          </cell>
          <cell r="C376" t="str">
            <v/>
          </cell>
          <cell r="D376" t="str">
            <v>TOTAL DE IMPUESTOS DIFERIDOS</v>
          </cell>
          <cell r="E376">
            <v>-385892126.99000001</v>
          </cell>
        </row>
        <row r="377">
          <cell r="A377" t="str">
            <v/>
          </cell>
          <cell r="B377" t="str">
            <v/>
          </cell>
          <cell r="C377" t="str">
            <v/>
          </cell>
          <cell r="D377" t="str">
            <v>TOTAL DE PASIVO A CORTO PLAZO</v>
          </cell>
          <cell r="E377">
            <v>-836639640.11000001</v>
          </cell>
        </row>
        <row r="378">
          <cell r="A378" t="str">
            <v>ALCA</v>
          </cell>
          <cell r="B378" t="str">
            <v>2006</v>
          </cell>
          <cell r="C378" t="str">
            <v>21520101</v>
          </cell>
          <cell r="D378" t="str">
            <v>21520101 Del Ejercicio</v>
          </cell>
          <cell r="E378">
            <v>0</v>
          </cell>
        </row>
        <row r="379">
          <cell r="A379" t="str">
            <v>ALCA</v>
          </cell>
          <cell r="B379" t="str">
            <v>2006</v>
          </cell>
          <cell r="C379" t="str">
            <v>21520102</v>
          </cell>
          <cell r="D379" t="str">
            <v>21520102 Del Cufin</v>
          </cell>
          <cell r="E379">
            <v>0</v>
          </cell>
        </row>
        <row r="380">
          <cell r="A380" t="str">
            <v/>
          </cell>
          <cell r="B380" t="str">
            <v/>
          </cell>
          <cell r="C380" t="str">
            <v/>
          </cell>
          <cell r="D380" t="str">
            <v>TOTAL DE RESERVAS LABORALES</v>
          </cell>
          <cell r="E380">
            <v>0</v>
          </cell>
        </row>
        <row r="381">
          <cell r="A381" t="str">
            <v/>
          </cell>
          <cell r="B381" t="str">
            <v/>
          </cell>
          <cell r="C381" t="str">
            <v/>
          </cell>
          <cell r="D381" t="str">
            <v>TOTAL DE PASIVO A LARGO PLAZO</v>
          </cell>
          <cell r="E381">
            <v>0</v>
          </cell>
        </row>
        <row r="382">
          <cell r="A382" t="str">
            <v/>
          </cell>
          <cell r="B382" t="str">
            <v/>
          </cell>
          <cell r="C382" t="str">
            <v/>
          </cell>
          <cell r="D382" t="str">
            <v>TOTAL DE PASIVO</v>
          </cell>
          <cell r="E382">
            <v>-836639640.11000001</v>
          </cell>
        </row>
        <row r="383">
          <cell r="A383" t="str">
            <v/>
          </cell>
          <cell r="B383" t="str">
            <v/>
          </cell>
          <cell r="C383" t="str">
            <v/>
          </cell>
          <cell r="D383" t="str">
            <v>CAPITAL</v>
          </cell>
        </row>
        <row r="384">
          <cell r="A384" t="str">
            <v>ALCA</v>
          </cell>
          <cell r="B384" t="str">
            <v>2006</v>
          </cell>
          <cell r="C384" t="str">
            <v>31000101</v>
          </cell>
          <cell r="D384" t="str">
            <v>31000101 Capital Social Fijo</v>
          </cell>
          <cell r="E384">
            <v>-685911500</v>
          </cell>
        </row>
        <row r="385">
          <cell r="A385" t="str">
            <v>ALCA</v>
          </cell>
          <cell r="B385" t="str">
            <v>2006</v>
          </cell>
          <cell r="C385" t="str">
            <v>39000201</v>
          </cell>
          <cell r="D385" t="str">
            <v>39000201 Reexpresion del Capital Social</v>
          </cell>
          <cell r="E385">
            <v>-4199851353.5100002</v>
          </cell>
        </row>
        <row r="386">
          <cell r="A386" t="str">
            <v/>
          </cell>
          <cell r="B386" t="str">
            <v/>
          </cell>
          <cell r="C386" t="str">
            <v/>
          </cell>
          <cell r="D386" t="str">
            <v>TOTAL DE CAPITAL SOCIAL</v>
          </cell>
          <cell r="E386">
            <v>-4885762853.5100002</v>
          </cell>
        </row>
        <row r="387">
          <cell r="A387" t="str">
            <v>ALCA</v>
          </cell>
          <cell r="B387" t="str">
            <v>2006</v>
          </cell>
          <cell r="C387" t="str">
            <v>32000101</v>
          </cell>
          <cell r="D387" t="str">
            <v>32000101 Reserva Legal</v>
          </cell>
          <cell r="E387">
            <v>-150237154.90000001</v>
          </cell>
        </row>
        <row r="388">
          <cell r="A388" t="str">
            <v>ALCA</v>
          </cell>
          <cell r="B388" t="str">
            <v>2006</v>
          </cell>
          <cell r="C388" t="str">
            <v>32000102</v>
          </cell>
          <cell r="D388" t="str">
            <v>32000102 Reserva Adicional</v>
          </cell>
          <cell r="E388">
            <v>-50174815.740000002</v>
          </cell>
        </row>
        <row r="389">
          <cell r="A389" t="str">
            <v>ALCA</v>
          </cell>
          <cell r="B389" t="str">
            <v>2006</v>
          </cell>
          <cell r="C389" t="str">
            <v>39000202</v>
          </cell>
          <cell r="D389" t="str">
            <v>39000202 Reexpresion Reserva Legal</v>
          </cell>
          <cell r="E389">
            <v>-86635172.439999998</v>
          </cell>
        </row>
        <row r="390">
          <cell r="A390" t="str">
            <v/>
          </cell>
          <cell r="B390" t="str">
            <v/>
          </cell>
          <cell r="C390" t="str">
            <v/>
          </cell>
          <cell r="D390" t="str">
            <v>TOTAL DE RESERVA LEGAL</v>
          </cell>
          <cell r="E390">
            <v>-287047143.07999998</v>
          </cell>
        </row>
        <row r="391">
          <cell r="A391" t="str">
            <v>ALCA</v>
          </cell>
          <cell r="B391" t="str">
            <v>2006</v>
          </cell>
          <cell r="C391" t="str">
            <v>34000101</v>
          </cell>
          <cell r="D391" t="str">
            <v>34000101 Utilidades Acumuladas Historica</v>
          </cell>
          <cell r="E391">
            <v>-1287701760.5999999</v>
          </cell>
        </row>
        <row r="392">
          <cell r="A392" t="str">
            <v>ALCA</v>
          </cell>
          <cell r="B392" t="str">
            <v>2006</v>
          </cell>
          <cell r="C392" t="str">
            <v>34000102</v>
          </cell>
          <cell r="D392" t="str">
            <v>34000102 Utilidades.Acumuladas por D-4</v>
          </cell>
          <cell r="E392">
            <v>-4288332.32</v>
          </cell>
        </row>
        <row r="393">
          <cell r="A393" t="str">
            <v>ALCA</v>
          </cell>
          <cell r="B393" t="str">
            <v>2006</v>
          </cell>
          <cell r="C393" t="str">
            <v>34000103</v>
          </cell>
          <cell r="D393" t="str">
            <v>34000103 Efecto Acumulado D-4</v>
          </cell>
          <cell r="E393">
            <v>290257278.16000003</v>
          </cell>
        </row>
        <row r="394">
          <cell r="A394" t="str">
            <v>ALCA</v>
          </cell>
          <cell r="B394" t="str">
            <v>2006</v>
          </cell>
          <cell r="C394" t="str">
            <v>34000104</v>
          </cell>
          <cell r="D394" t="str">
            <v>34000104 Utilidades Acumuladas por C-9</v>
          </cell>
          <cell r="E394">
            <v>0</v>
          </cell>
        </row>
        <row r="395">
          <cell r="A395" t="str">
            <v>ALCA</v>
          </cell>
          <cell r="B395" t="str">
            <v>2006</v>
          </cell>
          <cell r="C395" t="str">
            <v>39000203</v>
          </cell>
          <cell r="D395" t="str">
            <v>39000203 Reexpresion de Utilidades Acumuladas</v>
          </cell>
          <cell r="E395">
            <v>-614361563.46000004</v>
          </cell>
        </row>
        <row r="396">
          <cell r="A396" t="str">
            <v/>
          </cell>
          <cell r="B396" t="str">
            <v/>
          </cell>
          <cell r="C396" t="str">
            <v/>
          </cell>
          <cell r="D396" t="str">
            <v>TOTAL DE UTILIDAD DE AÑOS ANTERIORES</v>
          </cell>
          <cell r="E396">
            <v>-1616094378.22</v>
          </cell>
        </row>
        <row r="397">
          <cell r="A397" t="str">
            <v>ALCA</v>
          </cell>
          <cell r="B397" t="str">
            <v>2006</v>
          </cell>
          <cell r="C397" t="str">
            <v>37000101</v>
          </cell>
          <cell r="D397" t="str">
            <v>37000101 Resultado en Tenencia de Activos No Monetarios</v>
          </cell>
          <cell r="E397">
            <v>-211130164.30000001</v>
          </cell>
        </row>
        <row r="398">
          <cell r="A398" t="str">
            <v>ALCA</v>
          </cell>
          <cell r="B398" t="str">
            <v>2006</v>
          </cell>
          <cell r="C398" t="str">
            <v>37000102</v>
          </cell>
          <cell r="D398" t="str">
            <v>37000102 Depreciacion Acumulada</v>
          </cell>
          <cell r="E398">
            <v>0</v>
          </cell>
        </row>
        <row r="399">
          <cell r="A399" t="str">
            <v>ALCA</v>
          </cell>
          <cell r="B399" t="str">
            <v>2006</v>
          </cell>
          <cell r="C399" t="str">
            <v>37000104</v>
          </cell>
          <cell r="D399" t="str">
            <v>37000104 Obras en Proceso</v>
          </cell>
          <cell r="E399">
            <v>0</v>
          </cell>
        </row>
        <row r="400">
          <cell r="A400" t="str">
            <v>ALCA</v>
          </cell>
          <cell r="B400" t="str">
            <v>2006</v>
          </cell>
          <cell r="C400" t="str">
            <v>37000105</v>
          </cell>
          <cell r="D400" t="str">
            <v>37000105 Retanm de Inversiones Permanentes</v>
          </cell>
          <cell r="E400">
            <v>-253563.44</v>
          </cell>
        </row>
        <row r="401">
          <cell r="A401" t="str">
            <v>ALCA</v>
          </cell>
          <cell r="B401" t="str">
            <v>2006</v>
          </cell>
          <cell r="C401" t="str">
            <v>37000201</v>
          </cell>
          <cell r="D401" t="str">
            <v>37000201 Retanm de Isr Diferido</v>
          </cell>
          <cell r="E401">
            <v>92769382.890000001</v>
          </cell>
        </row>
        <row r="402">
          <cell r="A402" t="str">
            <v>ALCA</v>
          </cell>
          <cell r="B402" t="str">
            <v>2006</v>
          </cell>
          <cell r="C402" t="str">
            <v>37000202</v>
          </cell>
          <cell r="D402" t="str">
            <v>37000202 Retanm Imptos Dif 2001</v>
          </cell>
          <cell r="E402">
            <v>0.39</v>
          </cell>
        </row>
        <row r="403">
          <cell r="A403" t="str">
            <v/>
          </cell>
          <cell r="B403" t="str">
            <v/>
          </cell>
          <cell r="C403" t="str">
            <v/>
          </cell>
          <cell r="D403" t="str">
            <v>TOTAL DE RETANM</v>
          </cell>
          <cell r="E403">
            <v>-118614344.45999999</v>
          </cell>
        </row>
        <row r="404">
          <cell r="A404" t="str">
            <v>ALCA</v>
          </cell>
          <cell r="B404" t="str">
            <v>2006</v>
          </cell>
          <cell r="C404" t="str">
            <v>35000101</v>
          </cell>
          <cell r="D404" t="str">
            <v>35000101 Resultado del Ejercicio(Historico)</v>
          </cell>
          <cell r="E404">
            <v>0</v>
          </cell>
        </row>
        <row r="405">
          <cell r="A405" t="str">
            <v/>
          </cell>
          <cell r="B405" t="str">
            <v/>
          </cell>
          <cell r="C405" t="str">
            <v/>
          </cell>
          <cell r="D405" t="str">
            <v/>
          </cell>
          <cell r="E405">
            <v>0</v>
          </cell>
        </row>
        <row r="406">
          <cell r="A406" t="str">
            <v/>
          </cell>
          <cell r="B406" t="str">
            <v/>
          </cell>
          <cell r="C406" t="str">
            <v/>
          </cell>
          <cell r="D406" t="str">
            <v>UTILIDAD DEL EJERCICIO</v>
          </cell>
          <cell r="E406">
            <v>-878926345.82000005</v>
          </cell>
        </row>
        <row r="407">
          <cell r="A407" t="str">
            <v>ALCA</v>
          </cell>
          <cell r="B407" t="str">
            <v>2006</v>
          </cell>
          <cell r="C407" t="str">
            <v>39000204</v>
          </cell>
          <cell r="D407" t="str">
            <v>39000204 Reexpresion Utilidad del Ejercicio</v>
          </cell>
          <cell r="E407">
            <v>0</v>
          </cell>
        </row>
        <row r="408">
          <cell r="A408" t="str">
            <v>ALCA</v>
          </cell>
          <cell r="B408" t="str">
            <v>2006</v>
          </cell>
          <cell r="C408" t="str">
            <v>39000301</v>
          </cell>
          <cell r="D408" t="str">
            <v>39000301 Correccion por Reexpresion</v>
          </cell>
          <cell r="E408">
            <v>52434278.840000004</v>
          </cell>
        </row>
        <row r="409">
          <cell r="A409" t="str">
            <v/>
          </cell>
          <cell r="B409" t="str">
            <v/>
          </cell>
          <cell r="C409" t="str">
            <v/>
          </cell>
          <cell r="D409" t="str">
            <v>TOTAL DE EXCESO (INSUFIC) EN LA ACTUALIZ</v>
          </cell>
          <cell r="E409">
            <v>52434278.840000004</v>
          </cell>
        </row>
        <row r="410">
          <cell r="A410" t="str">
            <v>ALCA</v>
          </cell>
          <cell r="B410" t="str">
            <v>2006</v>
          </cell>
          <cell r="C410" t="str">
            <v>36000101</v>
          </cell>
          <cell r="D410" t="str">
            <v>36000101 Resultados Monetarios Acumulados</v>
          </cell>
          <cell r="E410">
            <v>635388752.88999999</v>
          </cell>
        </row>
        <row r="411">
          <cell r="A411" t="str">
            <v>ALCA</v>
          </cell>
          <cell r="B411" t="str">
            <v>2006</v>
          </cell>
          <cell r="C411" t="str">
            <v>36000102</v>
          </cell>
          <cell r="D411" t="str">
            <v>36000102 Resultados Monetarios Acum. del Isr Diferido</v>
          </cell>
          <cell r="E411">
            <v>0.24</v>
          </cell>
        </row>
        <row r="412">
          <cell r="A412" t="str">
            <v/>
          </cell>
          <cell r="B412" t="str">
            <v/>
          </cell>
          <cell r="C412" t="str">
            <v/>
          </cell>
          <cell r="D412" t="str">
            <v>TOTAL DE REMON</v>
          </cell>
          <cell r="E412">
            <v>635388753.13</v>
          </cell>
        </row>
        <row r="413">
          <cell r="A413" t="str">
            <v/>
          </cell>
          <cell r="B413" t="str">
            <v/>
          </cell>
          <cell r="C413" t="str">
            <v/>
          </cell>
          <cell r="D413" t="str">
            <v>TOTAL DE CAPITAL CONTABLE</v>
          </cell>
          <cell r="E413">
            <v>-7098622033.1199999</v>
          </cell>
        </row>
        <row r="414">
          <cell r="A414" t="str">
            <v/>
          </cell>
          <cell r="B414" t="str">
            <v/>
          </cell>
          <cell r="C414" t="str">
            <v/>
          </cell>
          <cell r="D414" t="str">
            <v>TOTAL DE PASIVO Y CAPITAL</v>
          </cell>
          <cell r="E414">
            <v>-7935261673.2299995</v>
          </cell>
        </row>
        <row r="415">
          <cell r="A415" t="str">
            <v>ALCA</v>
          </cell>
          <cell r="B415" t="str">
            <v>2006</v>
          </cell>
          <cell r="C415" t="str">
            <v>51000101</v>
          </cell>
          <cell r="D415" t="str">
            <v>51000101 Ingresos</v>
          </cell>
          <cell r="E415">
            <v>-1639448003.5799999</v>
          </cell>
        </row>
        <row r="416">
          <cell r="A416" t="str">
            <v/>
          </cell>
          <cell r="B416" t="str">
            <v/>
          </cell>
          <cell r="C416" t="str">
            <v/>
          </cell>
          <cell r="D416" t="str">
            <v>TOTAL DE INGRESOS</v>
          </cell>
          <cell r="E416">
            <v>-1639448003.5799999</v>
          </cell>
        </row>
        <row r="417">
          <cell r="A417" t="str">
            <v>ALCA</v>
          </cell>
          <cell r="B417" t="str">
            <v>2006</v>
          </cell>
          <cell r="C417" t="str">
            <v>51002201</v>
          </cell>
          <cell r="D417" t="str">
            <v>51002201 Otros Ingresos</v>
          </cell>
          <cell r="E417">
            <v>-13771.33</v>
          </cell>
        </row>
        <row r="418">
          <cell r="A418" t="str">
            <v/>
          </cell>
          <cell r="B418" t="str">
            <v/>
          </cell>
          <cell r="C418" t="str">
            <v/>
          </cell>
          <cell r="D418" t="str">
            <v>TOTAL DE OTROS INGRESOS</v>
          </cell>
          <cell r="E418">
            <v>-13771.33</v>
          </cell>
        </row>
        <row r="419">
          <cell r="A419" t="str">
            <v>ALCA</v>
          </cell>
          <cell r="B419" t="str">
            <v>2006</v>
          </cell>
          <cell r="C419" t="str">
            <v>51002301</v>
          </cell>
          <cell r="D419" t="str">
            <v>51002301 Ing.Intercompañias y Partes Relacionadas</v>
          </cell>
          <cell r="E419">
            <v>0</v>
          </cell>
        </row>
        <row r="420">
          <cell r="A420" t="str">
            <v/>
          </cell>
          <cell r="B420" t="str">
            <v/>
          </cell>
          <cell r="C420" t="str">
            <v/>
          </cell>
          <cell r="D420" t="str">
            <v>TOTAL DE INGRESOS INTERCIAS. Y PARTES RELAC.</v>
          </cell>
          <cell r="E420">
            <v>0</v>
          </cell>
        </row>
        <row r="421">
          <cell r="A421" t="str">
            <v/>
          </cell>
          <cell r="B421" t="str">
            <v/>
          </cell>
          <cell r="C421" t="str">
            <v/>
          </cell>
          <cell r="D421" t="str">
            <v/>
          </cell>
          <cell r="E421">
            <v>-1639461774.9100001</v>
          </cell>
        </row>
        <row r="422">
          <cell r="A422" t="str">
            <v/>
          </cell>
          <cell r="B422" t="str">
            <v/>
          </cell>
          <cell r="C422" t="str">
            <v/>
          </cell>
          <cell r="D422" t="str">
            <v>GASTOS</v>
          </cell>
        </row>
        <row r="423">
          <cell r="A423" t="str">
            <v>ALCA</v>
          </cell>
          <cell r="B423" t="str">
            <v>2006</v>
          </cell>
          <cell r="C423" t="str">
            <v>61000218</v>
          </cell>
          <cell r="D423" t="str">
            <v>61000218 Ropa de Trabajo</v>
          </cell>
          <cell r="E423">
            <v>53419</v>
          </cell>
        </row>
        <row r="424">
          <cell r="A424" t="str">
            <v>ALCA</v>
          </cell>
          <cell r="B424" t="str">
            <v>2006</v>
          </cell>
          <cell r="C424" t="str">
            <v>61000222</v>
          </cell>
          <cell r="D424" t="str">
            <v>61000222 Capacitacion</v>
          </cell>
          <cell r="E424">
            <v>116845</v>
          </cell>
        </row>
        <row r="425">
          <cell r="A425" t="str">
            <v>ALCA</v>
          </cell>
          <cell r="B425" t="str">
            <v>2006</v>
          </cell>
          <cell r="C425" t="str">
            <v>61000229</v>
          </cell>
          <cell r="D425" t="str">
            <v>61000229 Percepciones Variables</v>
          </cell>
          <cell r="E425">
            <v>0</v>
          </cell>
        </row>
        <row r="426">
          <cell r="A426" t="str">
            <v/>
          </cell>
          <cell r="B426" t="str">
            <v/>
          </cell>
          <cell r="C426" t="str">
            <v/>
          </cell>
          <cell r="D426" t="str">
            <v>TOTAL DE INHERENTES A SUELDOS Y SALARIOS</v>
          </cell>
          <cell r="E426">
            <v>170264</v>
          </cell>
        </row>
        <row r="427">
          <cell r="A427" t="str">
            <v>ALCA</v>
          </cell>
          <cell r="B427" t="str">
            <v>2006</v>
          </cell>
          <cell r="C427" t="str">
            <v>61000602</v>
          </cell>
          <cell r="D427" t="str">
            <v>61000602 Seguros de Autos</v>
          </cell>
          <cell r="E427">
            <v>0</v>
          </cell>
        </row>
        <row r="428">
          <cell r="A428" t="str">
            <v>ALCA</v>
          </cell>
          <cell r="B428" t="str">
            <v>2006</v>
          </cell>
          <cell r="C428" t="str">
            <v>61000604</v>
          </cell>
          <cell r="D428" t="str">
            <v>61000604 Macropoliza</v>
          </cell>
          <cell r="E428">
            <v>1828771.39</v>
          </cell>
        </row>
        <row r="429">
          <cell r="A429" t="str">
            <v/>
          </cell>
          <cell r="B429" t="str">
            <v/>
          </cell>
          <cell r="C429" t="str">
            <v/>
          </cell>
          <cell r="D429" t="str">
            <v>TOTAL DE SEGUROS Y FIANZAS</v>
          </cell>
          <cell r="E429">
            <v>1828771.39</v>
          </cell>
        </row>
        <row r="430">
          <cell r="A430" t="str">
            <v>ALCA</v>
          </cell>
          <cell r="B430" t="str">
            <v>2006</v>
          </cell>
          <cell r="C430" t="str">
            <v>61000705</v>
          </cell>
          <cell r="D430" t="str">
            <v>61000705 Taxis y Propinas</v>
          </cell>
          <cell r="E430">
            <v>0</v>
          </cell>
        </row>
        <row r="431">
          <cell r="A431" t="str">
            <v>ALCA</v>
          </cell>
          <cell r="B431" t="str">
            <v>2006</v>
          </cell>
          <cell r="C431" t="str">
            <v>61000707</v>
          </cell>
          <cell r="D431" t="str">
            <v>61000707 Taxis y Pasajes</v>
          </cell>
          <cell r="E431">
            <v>114</v>
          </cell>
        </row>
        <row r="432">
          <cell r="A432" t="str">
            <v>ALCA</v>
          </cell>
          <cell r="B432" t="str">
            <v>2006</v>
          </cell>
          <cell r="C432" t="str">
            <v>61000710</v>
          </cell>
          <cell r="D432" t="str">
            <v>61000710 Gastos de Viaje</v>
          </cell>
          <cell r="E432">
            <v>1282523.05</v>
          </cell>
        </row>
        <row r="433">
          <cell r="A433" t="str">
            <v>ALCA</v>
          </cell>
          <cell r="B433" t="str">
            <v>2006</v>
          </cell>
          <cell r="C433" t="str">
            <v>61000711</v>
          </cell>
          <cell r="D433" t="str">
            <v>61000711 Estacionamientos</v>
          </cell>
          <cell r="E433">
            <v>88.78</v>
          </cell>
        </row>
        <row r="434">
          <cell r="A434" t="str">
            <v>ALCA</v>
          </cell>
          <cell r="B434" t="str">
            <v>2006</v>
          </cell>
          <cell r="C434" t="str">
            <v>61000712</v>
          </cell>
          <cell r="D434" t="str">
            <v>61000712 Casetas</v>
          </cell>
          <cell r="E434">
            <v>565.23</v>
          </cell>
        </row>
        <row r="435">
          <cell r="A435" t="str">
            <v>ALCA</v>
          </cell>
          <cell r="B435" t="str">
            <v>2006</v>
          </cell>
          <cell r="C435" t="str">
            <v>61000715</v>
          </cell>
          <cell r="D435" t="str">
            <v>61000715 Gastos de Viaje/ Personal seguridad</v>
          </cell>
          <cell r="E435">
            <v>0</v>
          </cell>
        </row>
        <row r="436">
          <cell r="A436" t="str">
            <v>ALCA</v>
          </cell>
          <cell r="B436" t="str">
            <v>2006</v>
          </cell>
          <cell r="C436" t="str">
            <v>61000716</v>
          </cell>
          <cell r="D436" t="str">
            <v>61000716 Peajes</v>
          </cell>
          <cell r="E436">
            <v>0</v>
          </cell>
        </row>
        <row r="437">
          <cell r="A437" t="str">
            <v>ALCA</v>
          </cell>
          <cell r="B437" t="str">
            <v>2006</v>
          </cell>
          <cell r="C437" t="str">
            <v>61000717</v>
          </cell>
          <cell r="D437" t="str">
            <v>61000717 Pasajes</v>
          </cell>
          <cell r="E437">
            <v>0</v>
          </cell>
        </row>
        <row r="438">
          <cell r="A438" t="str">
            <v>ALCA</v>
          </cell>
          <cell r="B438" t="str">
            <v>2006</v>
          </cell>
          <cell r="C438" t="str">
            <v>61000719</v>
          </cell>
          <cell r="D438" t="str">
            <v>61000719 Gastos De Viaje Escolt</v>
          </cell>
          <cell r="E438">
            <v>2359257.63</v>
          </cell>
        </row>
        <row r="439">
          <cell r="A439" t="str">
            <v>ALCA</v>
          </cell>
          <cell r="B439" t="str">
            <v>2006</v>
          </cell>
          <cell r="C439" t="str">
            <v>61000720</v>
          </cell>
          <cell r="D439" t="str">
            <v>61000720 Casetas IAVE</v>
          </cell>
          <cell r="E439">
            <v>50693.36</v>
          </cell>
        </row>
        <row r="440">
          <cell r="A440" t="str">
            <v/>
          </cell>
          <cell r="B440" t="str">
            <v/>
          </cell>
          <cell r="C440" t="str">
            <v/>
          </cell>
          <cell r="D440" t="str">
            <v>TOTAL DE VIATICOS Y PASAJES</v>
          </cell>
          <cell r="E440">
            <v>3693242.05</v>
          </cell>
        </row>
        <row r="441">
          <cell r="A441" t="str">
            <v>ALCA</v>
          </cell>
          <cell r="B441" t="str">
            <v>2006</v>
          </cell>
          <cell r="C441" t="str">
            <v>61000803</v>
          </cell>
          <cell r="D441" t="str">
            <v>61000803 Servicios Administrativos Intercompañias</v>
          </cell>
          <cell r="E441">
            <v>76805360.310000002</v>
          </cell>
        </row>
        <row r="442">
          <cell r="A442" t="str">
            <v>ALCA</v>
          </cell>
          <cell r="B442" t="str">
            <v>2006</v>
          </cell>
          <cell r="C442" t="str">
            <v>61000804</v>
          </cell>
          <cell r="D442" t="str">
            <v>61000804 Servicios Administrativos Personas Morales</v>
          </cell>
          <cell r="E442">
            <v>2495987.34</v>
          </cell>
        </row>
        <row r="443">
          <cell r="A443" t="str">
            <v>ALCA</v>
          </cell>
          <cell r="B443" t="str">
            <v>2006</v>
          </cell>
          <cell r="C443" t="str">
            <v>61000805</v>
          </cell>
          <cell r="D443" t="str">
            <v>61000805 Honorarios con Retencion</v>
          </cell>
          <cell r="E443">
            <v>86983.35</v>
          </cell>
        </row>
        <row r="444">
          <cell r="A444" t="str">
            <v>ALCA</v>
          </cell>
          <cell r="B444" t="str">
            <v>2006</v>
          </cell>
          <cell r="C444" t="str">
            <v>61000806</v>
          </cell>
          <cell r="D444" t="str">
            <v>61000806 Honorarios sin Retencion</v>
          </cell>
          <cell r="E444">
            <v>5927169.9000000004</v>
          </cell>
        </row>
        <row r="445">
          <cell r="A445" t="str">
            <v>ALCA</v>
          </cell>
          <cell r="B445" t="str">
            <v>2006</v>
          </cell>
          <cell r="C445" t="str">
            <v>61000807</v>
          </cell>
          <cell r="D445" t="str">
            <v>61000807 Honorarios Notarias</v>
          </cell>
          <cell r="E445">
            <v>6595.66</v>
          </cell>
        </row>
        <row r="446">
          <cell r="A446" t="str">
            <v>ALCA</v>
          </cell>
          <cell r="B446" t="str">
            <v>2006</v>
          </cell>
          <cell r="C446" t="str">
            <v>61000808</v>
          </cell>
          <cell r="D446" t="str">
            <v>61000808 Honorarios sin Retencion</v>
          </cell>
          <cell r="E446">
            <v>0</v>
          </cell>
        </row>
        <row r="447">
          <cell r="A447" t="str">
            <v>ALCA</v>
          </cell>
          <cell r="B447" t="str">
            <v>2006</v>
          </cell>
          <cell r="C447" t="str">
            <v>61000809</v>
          </cell>
          <cell r="D447" t="str">
            <v>61000809 Honorarios al Consejo de Administracion</v>
          </cell>
          <cell r="E447">
            <v>0</v>
          </cell>
        </row>
        <row r="448">
          <cell r="A448" t="str">
            <v>ALCA</v>
          </cell>
          <cell r="B448" t="str">
            <v>2006</v>
          </cell>
          <cell r="C448" t="str">
            <v>61000810</v>
          </cell>
          <cell r="D448" t="str">
            <v>61000810 Seguridad y Vigilancia</v>
          </cell>
          <cell r="E448">
            <v>94500226.829999998</v>
          </cell>
        </row>
        <row r="449">
          <cell r="A449" t="str">
            <v/>
          </cell>
          <cell r="B449" t="str">
            <v/>
          </cell>
          <cell r="C449" t="str">
            <v/>
          </cell>
          <cell r="D449" t="str">
            <v>TOTAL DE HONORARIOS</v>
          </cell>
          <cell r="E449">
            <v>179822323.38999999</v>
          </cell>
        </row>
        <row r="450">
          <cell r="A450" t="str">
            <v>ALCA</v>
          </cell>
          <cell r="B450" t="str">
            <v>2006</v>
          </cell>
          <cell r="C450" t="str">
            <v>61000906</v>
          </cell>
          <cell r="D450" t="str">
            <v>61000906 Gastos Medicos Mayores</v>
          </cell>
          <cell r="E450">
            <v>0</v>
          </cell>
        </row>
        <row r="451">
          <cell r="A451" t="str">
            <v/>
          </cell>
          <cell r="B451" t="str">
            <v/>
          </cell>
          <cell r="C451" t="str">
            <v/>
          </cell>
          <cell r="D451" t="str">
            <v>TOTAL DE PREVISION SOCIAL</v>
          </cell>
          <cell r="E451">
            <v>0</v>
          </cell>
        </row>
        <row r="452">
          <cell r="A452" t="str">
            <v>ALCA</v>
          </cell>
          <cell r="B452" t="str">
            <v>2006</v>
          </cell>
          <cell r="C452" t="str">
            <v>61001001</v>
          </cell>
          <cell r="D452" t="str">
            <v>61001001 Fletes con Retencion</v>
          </cell>
          <cell r="E452">
            <v>7930342.0800000001</v>
          </cell>
        </row>
        <row r="453">
          <cell r="A453" t="str">
            <v>ALCA</v>
          </cell>
          <cell r="B453" t="str">
            <v>2006</v>
          </cell>
          <cell r="C453" t="str">
            <v>61001007</v>
          </cell>
          <cell r="D453" t="str">
            <v>61001007 Fletes, Mensajeria y Envios sin Retencion</v>
          </cell>
          <cell r="E453">
            <v>0</v>
          </cell>
        </row>
        <row r="454">
          <cell r="A454" t="str">
            <v>ALCA</v>
          </cell>
          <cell r="B454" t="str">
            <v>2006</v>
          </cell>
          <cell r="C454" t="str">
            <v>61001011</v>
          </cell>
          <cell r="D454" t="str">
            <v>61001011 Otros Fletes</v>
          </cell>
          <cell r="E454">
            <v>0</v>
          </cell>
        </row>
        <row r="455">
          <cell r="A455" t="str">
            <v/>
          </cell>
          <cell r="B455" t="str">
            <v/>
          </cell>
          <cell r="C455" t="str">
            <v/>
          </cell>
          <cell r="D455" t="str">
            <v>TOTAL DE FLETES MANIOBRAS Y PAQUETERIA</v>
          </cell>
          <cell r="E455">
            <v>7930342.0800000001</v>
          </cell>
        </row>
        <row r="456">
          <cell r="A456" t="str">
            <v>ALCA</v>
          </cell>
          <cell r="B456" t="str">
            <v>2006</v>
          </cell>
          <cell r="C456" t="str">
            <v>61001106</v>
          </cell>
          <cell r="D456" t="str">
            <v>61001106 Renta de Terrenos C/ Retencion</v>
          </cell>
          <cell r="E456">
            <v>941765.8</v>
          </cell>
        </row>
        <row r="457">
          <cell r="A457" t="str">
            <v>ALCA</v>
          </cell>
          <cell r="B457" t="str">
            <v>2006</v>
          </cell>
          <cell r="C457" t="str">
            <v>61001107</v>
          </cell>
          <cell r="D457" t="str">
            <v>61001107 Comodato de Terrenos</v>
          </cell>
          <cell r="E457">
            <v>89236.82</v>
          </cell>
        </row>
        <row r="458">
          <cell r="A458" t="str">
            <v>ALCA</v>
          </cell>
          <cell r="B458" t="str">
            <v>2006</v>
          </cell>
          <cell r="C458" t="str">
            <v>61001108</v>
          </cell>
          <cell r="D458" t="str">
            <v>61001108 Usufructo de Terrenos</v>
          </cell>
          <cell r="E458">
            <v>4809341.8899999997</v>
          </cell>
        </row>
        <row r="459">
          <cell r="A459" t="str">
            <v>ALCA</v>
          </cell>
          <cell r="B459" t="str">
            <v>2006</v>
          </cell>
          <cell r="C459" t="str">
            <v>61001109</v>
          </cell>
          <cell r="D459" t="str">
            <v>61001109 Prestamo de Terrenos</v>
          </cell>
          <cell r="E459">
            <v>60000</v>
          </cell>
        </row>
        <row r="460">
          <cell r="A460" t="str">
            <v>ALCA</v>
          </cell>
          <cell r="B460" t="str">
            <v>2006</v>
          </cell>
          <cell r="C460" t="str">
            <v>61001110</v>
          </cell>
          <cell r="D460" t="str">
            <v>61001110 Renta de Terrenos S/ Retencion</v>
          </cell>
          <cell r="E460">
            <v>61258.400000000001</v>
          </cell>
        </row>
        <row r="461">
          <cell r="A461" t="str">
            <v>ALCA</v>
          </cell>
          <cell r="B461" t="str">
            <v>2006</v>
          </cell>
          <cell r="C461" t="str">
            <v>61001114</v>
          </cell>
          <cell r="D461" t="str">
            <v>61001114 Renta de Inmuebles a Filiales</v>
          </cell>
          <cell r="E461">
            <v>716827.65</v>
          </cell>
        </row>
        <row r="462">
          <cell r="A462" t="str">
            <v>ALCA</v>
          </cell>
          <cell r="B462" t="str">
            <v>2006</v>
          </cell>
          <cell r="C462" t="str">
            <v>61001115</v>
          </cell>
          <cell r="D462" t="str">
            <v>61001115 Renta de Inmuebles C/Retencion</v>
          </cell>
          <cell r="E462">
            <v>33281.22</v>
          </cell>
        </row>
        <row r="463">
          <cell r="A463" t="str">
            <v>ALCA</v>
          </cell>
          <cell r="B463" t="str">
            <v>2006</v>
          </cell>
          <cell r="C463" t="str">
            <v>61001116</v>
          </cell>
          <cell r="D463" t="str">
            <v>61001116 Renta de Inmuebles S/Retencion</v>
          </cell>
          <cell r="E463">
            <v>0</v>
          </cell>
        </row>
        <row r="464">
          <cell r="A464" t="str">
            <v>ALCA</v>
          </cell>
          <cell r="B464" t="str">
            <v>2006</v>
          </cell>
          <cell r="C464" t="str">
            <v>61001117</v>
          </cell>
          <cell r="D464" t="str">
            <v>61001117 Gestoria Regularizacion de Terrenos</v>
          </cell>
          <cell r="E464">
            <v>383394.73</v>
          </cell>
        </row>
        <row r="465">
          <cell r="A465" t="str">
            <v>ALCA</v>
          </cell>
          <cell r="B465" t="str">
            <v>2006</v>
          </cell>
          <cell r="C465" t="str">
            <v>61001118</v>
          </cell>
          <cell r="D465" t="str">
            <v>61001118 Renta de Fotocopiadora</v>
          </cell>
          <cell r="E465">
            <v>6206.96</v>
          </cell>
        </row>
        <row r="466">
          <cell r="A466" t="str">
            <v>ALCA</v>
          </cell>
          <cell r="B466" t="str">
            <v>2006</v>
          </cell>
          <cell r="C466" t="str">
            <v>61001119</v>
          </cell>
          <cell r="D466" t="str">
            <v>61001119 Gastos por Extension de Linea</v>
          </cell>
          <cell r="E466">
            <v>0</v>
          </cell>
        </row>
        <row r="467">
          <cell r="A467" t="str">
            <v>ALCA</v>
          </cell>
          <cell r="B467" t="str">
            <v>2006</v>
          </cell>
          <cell r="C467" t="str">
            <v>61001121</v>
          </cell>
          <cell r="D467" t="str">
            <v>61001121 Gestoria Localizacion Terrenos Terceros</v>
          </cell>
          <cell r="E467">
            <v>4969500</v>
          </cell>
        </row>
        <row r="468">
          <cell r="A468" t="str">
            <v/>
          </cell>
          <cell r="B468" t="str">
            <v/>
          </cell>
          <cell r="C468" t="str">
            <v/>
          </cell>
          <cell r="D468" t="str">
            <v>TOTAL DE RENTAS DE LOCALES, EQUIPO Y VEHICULO</v>
          </cell>
          <cell r="E468">
            <v>12070813.470000001</v>
          </cell>
        </row>
        <row r="469">
          <cell r="A469" t="str">
            <v>ALCA</v>
          </cell>
          <cell r="B469" t="str">
            <v>2006</v>
          </cell>
          <cell r="C469" t="str">
            <v>61001201</v>
          </cell>
          <cell r="D469" t="str">
            <v>61001201 Materiales</v>
          </cell>
          <cell r="E469">
            <v>0</v>
          </cell>
        </row>
        <row r="470">
          <cell r="A470" t="str">
            <v>ALCA</v>
          </cell>
          <cell r="B470" t="str">
            <v>2006</v>
          </cell>
          <cell r="C470" t="str">
            <v>61001202</v>
          </cell>
          <cell r="D470" t="str">
            <v>61001202 Herramientas</v>
          </cell>
          <cell r="E470">
            <v>393.05</v>
          </cell>
        </row>
        <row r="471">
          <cell r="A471" t="str">
            <v/>
          </cell>
          <cell r="B471" t="str">
            <v/>
          </cell>
          <cell r="C471" t="str">
            <v/>
          </cell>
          <cell r="D471" t="str">
            <v>TOTAL DE MATERIALES REFACCIONES Y HERRMIENTAS</v>
          </cell>
          <cell r="E471">
            <v>393.05</v>
          </cell>
        </row>
        <row r="472">
          <cell r="A472" t="str">
            <v>ALCA</v>
          </cell>
          <cell r="B472" t="str">
            <v>2006</v>
          </cell>
          <cell r="C472" t="str">
            <v>61001301</v>
          </cell>
          <cell r="D472" t="str">
            <v>61001301 Papeleria y Articulos de Oficina</v>
          </cell>
          <cell r="E472">
            <v>45394.45</v>
          </cell>
        </row>
        <row r="473">
          <cell r="A473" t="str">
            <v>ALCA</v>
          </cell>
          <cell r="B473" t="str">
            <v>2006</v>
          </cell>
          <cell r="C473" t="str">
            <v>61001304</v>
          </cell>
          <cell r="D473" t="str">
            <v>61001304 Consumibles Equipo de Computo</v>
          </cell>
          <cell r="E473">
            <v>41342.720000000001</v>
          </cell>
        </row>
        <row r="474">
          <cell r="A474" t="str">
            <v>ALCA</v>
          </cell>
          <cell r="B474" t="str">
            <v>2006</v>
          </cell>
          <cell r="C474" t="str">
            <v>61001305</v>
          </cell>
          <cell r="D474" t="str">
            <v>61001305 Encuadernacion</v>
          </cell>
          <cell r="E474">
            <v>0</v>
          </cell>
        </row>
        <row r="475">
          <cell r="A475" t="str">
            <v>ALCA</v>
          </cell>
          <cell r="B475" t="str">
            <v>2006</v>
          </cell>
          <cell r="C475" t="str">
            <v>61001306</v>
          </cell>
          <cell r="D475" t="str">
            <v>61001306 Copiado</v>
          </cell>
          <cell r="E475">
            <v>4002.12</v>
          </cell>
        </row>
        <row r="476">
          <cell r="A476" t="str">
            <v>ALCA</v>
          </cell>
          <cell r="B476" t="str">
            <v>2006</v>
          </cell>
          <cell r="C476" t="str">
            <v>61001308</v>
          </cell>
          <cell r="D476" t="str">
            <v>61001308 Sistemas y Programas de Computo</v>
          </cell>
          <cell r="E476">
            <v>82164.5</v>
          </cell>
        </row>
        <row r="477">
          <cell r="A477" t="str">
            <v/>
          </cell>
          <cell r="B477" t="str">
            <v/>
          </cell>
          <cell r="C477" t="str">
            <v/>
          </cell>
          <cell r="D477" t="str">
            <v>TOTAL DE PAPELERIA Y ARTICULOS DE OFICINA</v>
          </cell>
          <cell r="E477">
            <v>172903.79</v>
          </cell>
        </row>
        <row r="478">
          <cell r="A478" t="str">
            <v>ALCA</v>
          </cell>
          <cell r="B478" t="str">
            <v>2006</v>
          </cell>
          <cell r="C478" t="str">
            <v>61001401</v>
          </cell>
          <cell r="D478" t="str">
            <v>61001401 Servicio de Radiocomunicacion</v>
          </cell>
          <cell r="E478">
            <v>873415.95</v>
          </cell>
        </row>
        <row r="479">
          <cell r="A479" t="str">
            <v>ALCA</v>
          </cell>
          <cell r="B479" t="str">
            <v>2006</v>
          </cell>
          <cell r="C479" t="str">
            <v>61001402</v>
          </cell>
          <cell r="D479" t="str">
            <v>61001402 Correos y Telegrafos</v>
          </cell>
          <cell r="E479">
            <v>0</v>
          </cell>
        </row>
        <row r="480">
          <cell r="A480" t="str">
            <v>ALCA</v>
          </cell>
          <cell r="B480" t="str">
            <v>2006</v>
          </cell>
          <cell r="C480" t="str">
            <v>61001403</v>
          </cell>
          <cell r="D480" t="str">
            <v>61001403 Telefono, Correos y Telegrafos</v>
          </cell>
          <cell r="E480">
            <v>434.78</v>
          </cell>
        </row>
        <row r="481">
          <cell r="A481" t="str">
            <v>ALCA</v>
          </cell>
          <cell r="B481" t="str">
            <v>2006</v>
          </cell>
          <cell r="C481" t="str">
            <v>61001404</v>
          </cell>
          <cell r="D481" t="str">
            <v>61001404 Telefono Celular</v>
          </cell>
          <cell r="E481">
            <v>891862.52</v>
          </cell>
        </row>
        <row r="482">
          <cell r="A482" t="str">
            <v/>
          </cell>
          <cell r="B482" t="str">
            <v/>
          </cell>
          <cell r="C482" t="str">
            <v/>
          </cell>
          <cell r="D482" t="str">
            <v>TOTAL DE SERVICIOS DE COMUNICACION</v>
          </cell>
          <cell r="E482">
            <v>1765713.25</v>
          </cell>
        </row>
        <row r="483">
          <cell r="A483" t="str">
            <v>ALCA</v>
          </cell>
          <cell r="B483" t="str">
            <v>2006</v>
          </cell>
          <cell r="C483" t="str">
            <v>61001502</v>
          </cell>
          <cell r="D483" t="str">
            <v>61001502 Otros Impuestos</v>
          </cell>
          <cell r="E483">
            <v>55594.89</v>
          </cell>
        </row>
        <row r="484">
          <cell r="A484" t="str">
            <v>ALCA</v>
          </cell>
          <cell r="B484" t="str">
            <v>2006</v>
          </cell>
          <cell r="C484" t="str">
            <v>61001503</v>
          </cell>
          <cell r="D484" t="str">
            <v>61001503 Energia Electrica</v>
          </cell>
          <cell r="E484">
            <v>224961.21</v>
          </cell>
        </row>
        <row r="485">
          <cell r="A485" t="str">
            <v>ALCA</v>
          </cell>
          <cell r="B485" t="str">
            <v>2006</v>
          </cell>
          <cell r="C485" t="str">
            <v>61001509</v>
          </cell>
          <cell r="D485" t="str">
            <v>61001509 impuesto Predial</v>
          </cell>
          <cell r="E485">
            <v>6734314.0700000003</v>
          </cell>
        </row>
        <row r="486">
          <cell r="A486" t="str">
            <v>ALCA</v>
          </cell>
          <cell r="B486" t="str">
            <v>2006</v>
          </cell>
          <cell r="C486" t="str">
            <v>61001511</v>
          </cell>
          <cell r="D486" t="str">
            <v>61001511 Multas y Recargos</v>
          </cell>
          <cell r="E486">
            <v>16690.439999999999</v>
          </cell>
        </row>
        <row r="487">
          <cell r="A487" t="str">
            <v>ALCA</v>
          </cell>
          <cell r="B487" t="str">
            <v>2006</v>
          </cell>
          <cell r="C487" t="str">
            <v>61001512</v>
          </cell>
          <cell r="D487" t="str">
            <v>61001512 Derechos de Agua Potable</v>
          </cell>
          <cell r="E487">
            <v>3359258.2</v>
          </cell>
        </row>
        <row r="488">
          <cell r="A488" t="str">
            <v>ALCA</v>
          </cell>
          <cell r="B488" t="str">
            <v>2006</v>
          </cell>
          <cell r="C488" t="str">
            <v>61001513</v>
          </cell>
          <cell r="D488" t="str">
            <v>61001513 Contribuciones Especiales</v>
          </cell>
          <cell r="E488">
            <v>326363.92</v>
          </cell>
        </row>
        <row r="489">
          <cell r="A489" t="str">
            <v/>
          </cell>
          <cell r="B489" t="str">
            <v/>
          </cell>
          <cell r="C489" t="str">
            <v/>
          </cell>
          <cell r="D489" t="str">
            <v>TOTAL DE OTROS IMPUESTOS Y DERECHOS</v>
          </cell>
          <cell r="E489">
            <v>10717182.73</v>
          </cell>
        </row>
        <row r="490">
          <cell r="A490" t="str">
            <v>ALCA</v>
          </cell>
          <cell r="B490" t="str">
            <v>2006</v>
          </cell>
          <cell r="C490" t="str">
            <v>61001607</v>
          </cell>
          <cell r="D490" t="str">
            <v>61001607 Gastos Fotograficos</v>
          </cell>
          <cell r="E490">
            <v>3465.21</v>
          </cell>
        </row>
        <row r="491">
          <cell r="A491" t="str">
            <v>ALCA</v>
          </cell>
          <cell r="B491" t="str">
            <v>2006</v>
          </cell>
          <cell r="C491" t="str">
            <v>61001608</v>
          </cell>
          <cell r="D491" t="str">
            <v>61001608 Cuotas Suscrpciones y Publicaciones</v>
          </cell>
          <cell r="E491">
            <v>4890</v>
          </cell>
        </row>
        <row r="492">
          <cell r="A492" t="str">
            <v>ALCA</v>
          </cell>
          <cell r="B492" t="str">
            <v>2006</v>
          </cell>
          <cell r="C492" t="str">
            <v>61001609</v>
          </cell>
          <cell r="D492" t="str">
            <v>61001609 Servicios Bancarios</v>
          </cell>
          <cell r="E492">
            <v>0</v>
          </cell>
        </row>
        <row r="493">
          <cell r="A493" t="str">
            <v>ALCA</v>
          </cell>
          <cell r="B493" t="str">
            <v>2006</v>
          </cell>
          <cell r="C493" t="str">
            <v>61001610</v>
          </cell>
          <cell r="D493" t="str">
            <v>61001610 Diversos Deducibles</v>
          </cell>
          <cell r="E493">
            <v>1293705.79</v>
          </cell>
        </row>
        <row r="494">
          <cell r="A494" t="str">
            <v>ALCA</v>
          </cell>
          <cell r="B494" t="str">
            <v>2006</v>
          </cell>
          <cell r="C494" t="str">
            <v>61001612</v>
          </cell>
          <cell r="D494" t="str">
            <v>61001612 Cuotas de Mantenimiento</v>
          </cell>
          <cell r="E494">
            <v>214560.8</v>
          </cell>
        </row>
        <row r="495">
          <cell r="A495" t="str">
            <v>ALCA</v>
          </cell>
          <cell r="B495" t="str">
            <v>2006</v>
          </cell>
          <cell r="C495" t="str">
            <v>61001613</v>
          </cell>
          <cell r="D495" t="str">
            <v>61001613 Equipo no Capitalizable</v>
          </cell>
          <cell r="E495">
            <v>8500</v>
          </cell>
        </row>
        <row r="496">
          <cell r="A496" t="str">
            <v>ALCA</v>
          </cell>
          <cell r="B496" t="str">
            <v>2006</v>
          </cell>
          <cell r="C496" t="str">
            <v>61001618</v>
          </cell>
          <cell r="D496" t="str">
            <v>61001618 Gtos Men de Terr y  Edificios con Retencion</v>
          </cell>
          <cell r="E496">
            <v>520222.31</v>
          </cell>
        </row>
        <row r="497">
          <cell r="A497" t="str">
            <v>ALCA</v>
          </cell>
          <cell r="B497" t="str">
            <v>2006</v>
          </cell>
          <cell r="C497" t="str">
            <v>61001619</v>
          </cell>
          <cell r="D497" t="str">
            <v>61001619 Gastos por Demolicion</v>
          </cell>
          <cell r="E497">
            <v>221753.04</v>
          </cell>
        </row>
        <row r="498">
          <cell r="A498" t="str">
            <v>ALCA</v>
          </cell>
          <cell r="B498" t="str">
            <v>2006</v>
          </cell>
          <cell r="C498" t="str">
            <v>61001620</v>
          </cell>
          <cell r="D498" t="str">
            <v>61001620 Honorarios Serv Seguridad</v>
          </cell>
          <cell r="E498">
            <v>249000</v>
          </cell>
        </row>
        <row r="499">
          <cell r="A499" t="str">
            <v>ALCA</v>
          </cell>
          <cell r="B499" t="str">
            <v>2006</v>
          </cell>
          <cell r="C499" t="str">
            <v>61001621</v>
          </cell>
          <cell r="D499" t="str">
            <v>61001621 Asesorias y Consultoria</v>
          </cell>
          <cell r="E499">
            <v>0</v>
          </cell>
        </row>
        <row r="500">
          <cell r="A500" t="str">
            <v>ALCA</v>
          </cell>
          <cell r="B500" t="str">
            <v>2006</v>
          </cell>
          <cell r="C500" t="str">
            <v>61001622</v>
          </cell>
          <cell r="D500" t="str">
            <v>61001622 Evaluaciones al Personal</v>
          </cell>
          <cell r="E500">
            <v>18585</v>
          </cell>
        </row>
        <row r="501">
          <cell r="A501" t="str">
            <v>ALCA</v>
          </cell>
          <cell r="B501" t="str">
            <v>2006</v>
          </cell>
          <cell r="C501" t="str">
            <v>61001623</v>
          </cell>
          <cell r="D501" t="str">
            <v>61001623 Comision por Venta Vehiculos</v>
          </cell>
          <cell r="E501">
            <v>2413.0300000000002</v>
          </cell>
        </row>
        <row r="502">
          <cell r="A502" t="str">
            <v>ALCA</v>
          </cell>
          <cell r="B502" t="str">
            <v>2006</v>
          </cell>
          <cell r="C502" t="str">
            <v>61001624</v>
          </cell>
          <cell r="D502" t="str">
            <v>61001624 Gastos Varios</v>
          </cell>
          <cell r="E502">
            <v>41587</v>
          </cell>
        </row>
        <row r="503">
          <cell r="A503" t="str">
            <v>ALCA</v>
          </cell>
          <cell r="B503" t="str">
            <v>2006</v>
          </cell>
          <cell r="C503" t="str">
            <v>61001625</v>
          </cell>
          <cell r="D503" t="str">
            <v>61001625 Adiestramieto Pers Seguridad</v>
          </cell>
          <cell r="E503">
            <v>0</v>
          </cell>
        </row>
        <row r="504">
          <cell r="A504" t="str">
            <v>ALCA</v>
          </cell>
          <cell r="B504" t="str">
            <v>2006</v>
          </cell>
          <cell r="C504" t="str">
            <v>61001626</v>
          </cell>
          <cell r="D504" t="str">
            <v>61001626 Control de Acceso de Personal</v>
          </cell>
          <cell r="E504">
            <v>126356</v>
          </cell>
        </row>
        <row r="505">
          <cell r="A505" t="str">
            <v>ALCA</v>
          </cell>
          <cell r="B505" t="str">
            <v>2006</v>
          </cell>
          <cell r="C505" t="str">
            <v>61001627</v>
          </cell>
          <cell r="D505" t="str">
            <v>61001627 Siniestros no Recuperados</v>
          </cell>
          <cell r="E505">
            <v>69497.97</v>
          </cell>
        </row>
        <row r="506">
          <cell r="A506" t="str">
            <v/>
          </cell>
          <cell r="B506" t="str">
            <v/>
          </cell>
          <cell r="C506" t="str">
            <v/>
          </cell>
          <cell r="D506" t="str">
            <v>TOTAL DE DIVERSOS</v>
          </cell>
          <cell r="E506">
            <v>2774536.15</v>
          </cell>
        </row>
        <row r="507">
          <cell r="A507" t="str">
            <v>ALCA</v>
          </cell>
          <cell r="B507" t="str">
            <v>2006</v>
          </cell>
          <cell r="C507" t="str">
            <v>61001709</v>
          </cell>
          <cell r="D507" t="str">
            <v>61001709 Seguridad y Vigilancia</v>
          </cell>
          <cell r="E507">
            <v>0</v>
          </cell>
        </row>
        <row r="508">
          <cell r="A508" t="str">
            <v>ALCA</v>
          </cell>
          <cell r="B508" t="str">
            <v>2006</v>
          </cell>
          <cell r="C508" t="str">
            <v>61001710</v>
          </cell>
          <cell r="D508" t="str">
            <v>61001710 Departamentales telmex</v>
          </cell>
          <cell r="E508">
            <v>36535169.530000001</v>
          </cell>
        </row>
        <row r="509">
          <cell r="A509" t="str">
            <v>ALCA</v>
          </cell>
          <cell r="B509" t="str">
            <v>2006</v>
          </cell>
          <cell r="C509" t="str">
            <v>61002011</v>
          </cell>
          <cell r="D509" t="str">
            <v>61002011 Contrato de Agua</v>
          </cell>
          <cell r="E509">
            <v>0</v>
          </cell>
        </row>
        <row r="510">
          <cell r="A510" t="str">
            <v>ALCA</v>
          </cell>
          <cell r="B510" t="str">
            <v>2006</v>
          </cell>
          <cell r="C510" t="str">
            <v>61002012</v>
          </cell>
          <cell r="D510" t="str">
            <v>61002012 Renta de Bienes Inmuebles</v>
          </cell>
          <cell r="E510">
            <v>0</v>
          </cell>
        </row>
        <row r="511">
          <cell r="A511" t="str">
            <v>ALCA</v>
          </cell>
          <cell r="B511" t="str">
            <v>2006</v>
          </cell>
          <cell r="C511" t="str">
            <v>61002013</v>
          </cell>
          <cell r="D511" t="str">
            <v>61002013 Proyecto Estructural</v>
          </cell>
          <cell r="E511">
            <v>158750</v>
          </cell>
        </row>
        <row r="512">
          <cell r="A512" t="str">
            <v>ALCA</v>
          </cell>
          <cell r="B512" t="str">
            <v>2006</v>
          </cell>
          <cell r="C512" t="str">
            <v>61002014</v>
          </cell>
          <cell r="D512" t="str">
            <v>61002014 Gastos por Reestructuracion</v>
          </cell>
          <cell r="E512">
            <v>0</v>
          </cell>
        </row>
        <row r="513">
          <cell r="A513" t="str">
            <v>ALCA</v>
          </cell>
          <cell r="B513" t="str">
            <v>2006</v>
          </cell>
          <cell r="C513" t="str">
            <v>61002015</v>
          </cell>
          <cell r="D513" t="str">
            <v>61002015 Fumigacion</v>
          </cell>
          <cell r="E513">
            <v>0</v>
          </cell>
        </row>
        <row r="514">
          <cell r="A514" t="str">
            <v>ALCA</v>
          </cell>
          <cell r="B514" t="str">
            <v>2006</v>
          </cell>
          <cell r="C514" t="str">
            <v>61002016</v>
          </cell>
          <cell r="D514" t="str">
            <v>61002016 Cambios y Adaptaciones</v>
          </cell>
          <cell r="E514">
            <v>26251215.170000002</v>
          </cell>
        </row>
        <row r="515">
          <cell r="A515" t="str">
            <v>ALCA</v>
          </cell>
          <cell r="B515" t="str">
            <v>2006</v>
          </cell>
          <cell r="C515" t="str">
            <v>61002019</v>
          </cell>
          <cell r="D515" t="str">
            <v>61002019 Servicios Otros Recibidos de Terceros</v>
          </cell>
          <cell r="E515">
            <v>0</v>
          </cell>
        </row>
        <row r="516">
          <cell r="A516" t="str">
            <v>ALCA</v>
          </cell>
          <cell r="B516" t="str">
            <v>2006</v>
          </cell>
          <cell r="C516" t="str">
            <v>61002101</v>
          </cell>
          <cell r="D516" t="str">
            <v>61002101 Fletes y Acarreos  para AutosTerceros</v>
          </cell>
          <cell r="E516">
            <v>0</v>
          </cell>
        </row>
        <row r="517">
          <cell r="A517" t="str">
            <v/>
          </cell>
          <cell r="B517" t="str">
            <v/>
          </cell>
          <cell r="C517" t="str">
            <v/>
          </cell>
          <cell r="D517" t="str">
            <v>TOTAL DE SERVICIOS DE TERCEROS</v>
          </cell>
          <cell r="E517">
            <v>62945134.700000003</v>
          </cell>
        </row>
        <row r="518">
          <cell r="A518" t="str">
            <v>ALCA</v>
          </cell>
          <cell r="B518" t="str">
            <v>2006</v>
          </cell>
          <cell r="C518" t="str">
            <v>61001801</v>
          </cell>
          <cell r="D518" t="str">
            <v>61001801 Mantenimiento de Equipo de Oficina</v>
          </cell>
          <cell r="E518">
            <v>131803.97</v>
          </cell>
        </row>
        <row r="519">
          <cell r="A519" t="str">
            <v>ALCA</v>
          </cell>
          <cell r="B519" t="str">
            <v>2006</v>
          </cell>
          <cell r="C519" t="str">
            <v>61001802</v>
          </cell>
          <cell r="D519" t="str">
            <v>61001802 Conservacion Equipo Computo</v>
          </cell>
          <cell r="E519">
            <v>0</v>
          </cell>
        </row>
        <row r="520">
          <cell r="A520" t="str">
            <v>ALCA</v>
          </cell>
          <cell r="B520" t="str">
            <v>2006</v>
          </cell>
          <cell r="C520" t="str">
            <v>61001805</v>
          </cell>
          <cell r="D520" t="str">
            <v>61001805 Mantto y Repar Maq y Equipo</v>
          </cell>
          <cell r="E520">
            <v>78224.97</v>
          </cell>
        </row>
        <row r="521">
          <cell r="A521" t="str">
            <v>ALCA</v>
          </cell>
          <cell r="B521" t="str">
            <v>2006</v>
          </cell>
          <cell r="C521" t="str">
            <v>61001806</v>
          </cell>
          <cell r="D521" t="str">
            <v>61001806 Mantto y Adaptaciones Oficinas</v>
          </cell>
          <cell r="E521">
            <v>0</v>
          </cell>
        </row>
        <row r="522">
          <cell r="A522" t="str">
            <v>ALCA</v>
          </cell>
          <cell r="B522" t="str">
            <v>2006</v>
          </cell>
          <cell r="C522" t="str">
            <v>61001807</v>
          </cell>
          <cell r="D522" t="str">
            <v>61001807 Mantto Aire Acondicionado</v>
          </cell>
          <cell r="E522">
            <v>315059.63</v>
          </cell>
        </row>
        <row r="523">
          <cell r="A523" t="str">
            <v>ALCA</v>
          </cell>
          <cell r="B523" t="str">
            <v>2006</v>
          </cell>
          <cell r="C523" t="str">
            <v>61001808</v>
          </cell>
          <cell r="D523" t="str">
            <v>61001808 Mantto y Control Estructural</v>
          </cell>
          <cell r="E523">
            <v>55477.1</v>
          </cell>
        </row>
        <row r="524">
          <cell r="A524" t="str">
            <v>ALCA</v>
          </cell>
          <cell r="B524" t="str">
            <v>2006</v>
          </cell>
          <cell r="C524" t="str">
            <v>61001809</v>
          </cell>
          <cell r="D524" t="str">
            <v>61001809 Mantto Cto Cerrado de Tv</v>
          </cell>
          <cell r="E524">
            <v>14777.4</v>
          </cell>
        </row>
        <row r="525">
          <cell r="A525" t="str">
            <v>ALCA</v>
          </cell>
          <cell r="B525" t="str">
            <v>2006</v>
          </cell>
          <cell r="C525" t="str">
            <v>61001811</v>
          </cell>
          <cell r="D525" t="str">
            <v>61001811 Gastos Menores Terrenos y Edificios s/Retencion</v>
          </cell>
          <cell r="E525">
            <v>84860.03</v>
          </cell>
        </row>
        <row r="526">
          <cell r="A526" t="str">
            <v>ALCA</v>
          </cell>
          <cell r="B526" t="str">
            <v>2006</v>
          </cell>
          <cell r="C526" t="str">
            <v>61001812</v>
          </cell>
          <cell r="D526" t="str">
            <v>61001812 Proyecto Estructural</v>
          </cell>
          <cell r="E526">
            <v>6460</v>
          </cell>
        </row>
        <row r="527">
          <cell r="A527" t="str">
            <v>ALCA</v>
          </cell>
          <cell r="B527" t="str">
            <v>2006</v>
          </cell>
          <cell r="C527" t="str">
            <v>61001813</v>
          </cell>
          <cell r="D527" t="str">
            <v>61001813 Cambios y Adaptaciones de Ofnas</v>
          </cell>
          <cell r="E527">
            <v>2454193.2000000002</v>
          </cell>
        </row>
        <row r="528">
          <cell r="A528" t="str">
            <v>ALCA</v>
          </cell>
          <cell r="B528" t="str">
            <v>2006</v>
          </cell>
          <cell r="C528" t="str">
            <v>61001814</v>
          </cell>
          <cell r="D528" t="str">
            <v>61001814 Combustibles</v>
          </cell>
          <cell r="E528">
            <v>4763678.01</v>
          </cell>
        </row>
        <row r="529">
          <cell r="A529" t="str">
            <v>ALCA</v>
          </cell>
          <cell r="B529" t="str">
            <v>2006</v>
          </cell>
          <cell r="C529" t="str">
            <v>61001815</v>
          </cell>
          <cell r="D529" t="str">
            <v>61001815 Albañileria</v>
          </cell>
          <cell r="E529">
            <v>12067130.84</v>
          </cell>
        </row>
        <row r="530">
          <cell r="A530" t="str">
            <v>ALCA</v>
          </cell>
          <cell r="B530" t="str">
            <v>2006</v>
          </cell>
          <cell r="C530" t="str">
            <v>61001816</v>
          </cell>
          <cell r="D530" t="str">
            <v>61001816 Carpinteria</v>
          </cell>
          <cell r="E530">
            <v>847188.66</v>
          </cell>
        </row>
        <row r="531">
          <cell r="A531" t="str">
            <v>ALCA</v>
          </cell>
          <cell r="B531" t="str">
            <v>2006</v>
          </cell>
          <cell r="C531" t="str">
            <v>61001817</v>
          </cell>
          <cell r="D531" t="str">
            <v>61001817 Cerrajeria</v>
          </cell>
          <cell r="E531">
            <v>1784630.75</v>
          </cell>
        </row>
        <row r="532">
          <cell r="A532" t="str">
            <v>ALCA</v>
          </cell>
          <cell r="B532" t="str">
            <v>2006</v>
          </cell>
          <cell r="C532" t="str">
            <v>61001818</v>
          </cell>
          <cell r="D532" t="str">
            <v>61001818 Electricidad</v>
          </cell>
          <cell r="E532">
            <v>7382031.5899999999</v>
          </cell>
        </row>
        <row r="533">
          <cell r="A533" t="str">
            <v>ALCA</v>
          </cell>
          <cell r="B533" t="str">
            <v>2006</v>
          </cell>
          <cell r="C533" t="str">
            <v>61001819</v>
          </cell>
          <cell r="D533" t="str">
            <v>61001819 Fumigacion</v>
          </cell>
          <cell r="E533">
            <v>3304698.94</v>
          </cell>
        </row>
        <row r="534">
          <cell r="A534" t="str">
            <v>ALCA</v>
          </cell>
          <cell r="B534" t="str">
            <v>2006</v>
          </cell>
          <cell r="C534" t="str">
            <v>61001820</v>
          </cell>
          <cell r="D534" t="str">
            <v>61001820 Herrerias</v>
          </cell>
          <cell r="E534">
            <v>7144247.3499999996</v>
          </cell>
        </row>
        <row r="535">
          <cell r="A535" t="str">
            <v>ALCA</v>
          </cell>
          <cell r="B535" t="str">
            <v>2006</v>
          </cell>
          <cell r="C535" t="str">
            <v>61001821</v>
          </cell>
          <cell r="D535" t="str">
            <v>61001821 Jardineria</v>
          </cell>
          <cell r="E535">
            <v>6212081.5899999999</v>
          </cell>
        </row>
        <row r="536">
          <cell r="A536" t="str">
            <v>ALCA</v>
          </cell>
          <cell r="B536" t="str">
            <v>2006</v>
          </cell>
          <cell r="C536" t="str">
            <v>61001822</v>
          </cell>
          <cell r="D536" t="str">
            <v>61001822 Mantenimiento Climas</v>
          </cell>
          <cell r="E536">
            <v>16472824.720000001</v>
          </cell>
        </row>
        <row r="537">
          <cell r="A537" t="str">
            <v>ALCA</v>
          </cell>
          <cell r="B537" t="str">
            <v>2006</v>
          </cell>
          <cell r="C537" t="str">
            <v>61001823</v>
          </cell>
          <cell r="D537" t="str">
            <v>61001823 Mantenimiento Edificios</v>
          </cell>
          <cell r="E537">
            <v>11078415</v>
          </cell>
        </row>
        <row r="538">
          <cell r="A538" t="str">
            <v>ALCA</v>
          </cell>
          <cell r="B538" t="str">
            <v>2006</v>
          </cell>
          <cell r="C538" t="str">
            <v>61001824</v>
          </cell>
          <cell r="D538" t="str">
            <v>61001824 Mantenimiento Elevadores</v>
          </cell>
          <cell r="E538">
            <v>4879069.6900000004</v>
          </cell>
        </row>
        <row r="539">
          <cell r="A539" t="str">
            <v>ALCA</v>
          </cell>
          <cell r="B539" t="str">
            <v>2006</v>
          </cell>
          <cell r="C539" t="str">
            <v>61001825</v>
          </cell>
          <cell r="D539" t="str">
            <v>61001825 Mantenimiento Eq Industrial</v>
          </cell>
          <cell r="E539">
            <v>2095880.45</v>
          </cell>
        </row>
        <row r="540">
          <cell r="A540" t="str">
            <v>ALCA</v>
          </cell>
          <cell r="B540" t="str">
            <v>2006</v>
          </cell>
          <cell r="C540" t="str">
            <v>61001826</v>
          </cell>
          <cell r="D540" t="str">
            <v>61001826 Pinturas</v>
          </cell>
          <cell r="E540">
            <v>15262855.310000001</v>
          </cell>
        </row>
        <row r="541">
          <cell r="A541" t="str">
            <v>ALCA</v>
          </cell>
          <cell r="B541" t="str">
            <v>2006</v>
          </cell>
          <cell r="C541" t="str">
            <v>61001827</v>
          </cell>
          <cell r="D541" t="str">
            <v>61001827 Sistemas Hidraulicos y Sanitarios</v>
          </cell>
          <cell r="E541">
            <v>5229946.1399999997</v>
          </cell>
        </row>
        <row r="542">
          <cell r="A542" t="str">
            <v>ALCA</v>
          </cell>
          <cell r="B542" t="str">
            <v>2006</v>
          </cell>
          <cell r="C542" t="str">
            <v>61001828</v>
          </cell>
          <cell r="D542" t="str">
            <v>61001828 Impermeabilizacion</v>
          </cell>
          <cell r="E542">
            <v>11036517.77</v>
          </cell>
        </row>
        <row r="543">
          <cell r="A543" t="str">
            <v>ALCA</v>
          </cell>
          <cell r="B543" t="str">
            <v>2006</v>
          </cell>
          <cell r="C543" t="str">
            <v>61001829</v>
          </cell>
          <cell r="D543" t="str">
            <v>61001829 Desarrollo de Planos y Proyectos</v>
          </cell>
          <cell r="E543">
            <v>48989.58</v>
          </cell>
        </row>
        <row r="544">
          <cell r="A544" t="str">
            <v>ALCA</v>
          </cell>
          <cell r="B544" t="str">
            <v>2006</v>
          </cell>
          <cell r="C544" t="str">
            <v>61001830</v>
          </cell>
          <cell r="D544" t="str">
            <v>61001830 Proteccion Eq Telefonico Ctls</v>
          </cell>
          <cell r="E544">
            <v>0</v>
          </cell>
        </row>
        <row r="545">
          <cell r="A545" t="str">
            <v>ALCA</v>
          </cell>
          <cell r="B545" t="str">
            <v>2006</v>
          </cell>
          <cell r="C545" t="str">
            <v>61001831</v>
          </cell>
          <cell r="D545" t="str">
            <v>61001831 Mantenimiento Plafon y Piso Falso</v>
          </cell>
          <cell r="E545">
            <v>275657.51</v>
          </cell>
        </row>
        <row r="546">
          <cell r="A546" t="str">
            <v>ALCA</v>
          </cell>
          <cell r="B546" t="str">
            <v>2006</v>
          </cell>
          <cell r="C546" t="str">
            <v>61001832</v>
          </cell>
          <cell r="D546" t="str">
            <v>61001832 Accesorios no Capitalizables</v>
          </cell>
          <cell r="E546">
            <v>1402153.41</v>
          </cell>
        </row>
        <row r="547">
          <cell r="A547" t="str">
            <v>ALCA</v>
          </cell>
          <cell r="B547" t="str">
            <v>2006</v>
          </cell>
          <cell r="C547" t="str">
            <v>61001833</v>
          </cell>
          <cell r="D547" t="str">
            <v>61001833 Adquisicion de Material Electrico</v>
          </cell>
          <cell r="E547">
            <v>12044943.390000001</v>
          </cell>
        </row>
        <row r="548">
          <cell r="A548" t="str">
            <v>ALCA</v>
          </cell>
          <cell r="B548" t="str">
            <v>2006</v>
          </cell>
          <cell r="C548" t="str">
            <v>61001834</v>
          </cell>
          <cell r="D548" t="str">
            <v>61001834 Adquisicion de Material de Plomeria y Cerrajeria</v>
          </cell>
          <cell r="E548">
            <v>2681231.5699999998</v>
          </cell>
        </row>
        <row r="549">
          <cell r="A549" t="str">
            <v>ALCA</v>
          </cell>
          <cell r="B549" t="str">
            <v>2006</v>
          </cell>
          <cell r="C549" t="str">
            <v>61001835</v>
          </cell>
          <cell r="D549" t="str">
            <v>61001835 Acces y Refacciones para Aspiradoras y Pulidoras</v>
          </cell>
          <cell r="E549">
            <v>38049.06</v>
          </cell>
        </row>
        <row r="550">
          <cell r="A550" t="str">
            <v>ALCA</v>
          </cell>
          <cell r="B550" t="str">
            <v>2006</v>
          </cell>
          <cell r="C550" t="str">
            <v>61001836</v>
          </cell>
          <cell r="D550" t="str">
            <v>61001836 Agua Purificada para Edificios</v>
          </cell>
          <cell r="E550">
            <v>4529100.68</v>
          </cell>
        </row>
        <row r="551">
          <cell r="A551" t="str">
            <v>ALCA</v>
          </cell>
          <cell r="B551" t="str">
            <v>2006</v>
          </cell>
          <cell r="C551" t="str">
            <v>61001837</v>
          </cell>
          <cell r="D551" t="str">
            <v>61001837 Mantenimiento Estructural Edificios</v>
          </cell>
          <cell r="E551">
            <v>229463.06</v>
          </cell>
        </row>
        <row r="552">
          <cell r="A552" t="str">
            <v>ALCA</v>
          </cell>
          <cell r="B552" t="str">
            <v>2006</v>
          </cell>
          <cell r="C552" t="str">
            <v>61001838</v>
          </cell>
          <cell r="D552" t="str">
            <v>61001838 Sistemas de Red de Hidrantes</v>
          </cell>
          <cell r="E552">
            <v>2187121.02</v>
          </cell>
        </row>
        <row r="553">
          <cell r="A553" t="str">
            <v>ALCA</v>
          </cell>
          <cell r="B553" t="str">
            <v>2006</v>
          </cell>
          <cell r="C553" t="str">
            <v>61001839</v>
          </cell>
          <cell r="D553" t="str">
            <v>61001839 Extintores</v>
          </cell>
          <cell r="E553">
            <v>1945629.21</v>
          </cell>
        </row>
        <row r="554">
          <cell r="A554" t="str">
            <v>ALCA</v>
          </cell>
          <cell r="B554" t="str">
            <v>2006</v>
          </cell>
          <cell r="C554" t="str">
            <v>61001840</v>
          </cell>
          <cell r="D554" t="str">
            <v>61001840 Señalamientos</v>
          </cell>
          <cell r="E554">
            <v>236743.42</v>
          </cell>
        </row>
        <row r="555">
          <cell r="A555" t="str">
            <v>ALCA</v>
          </cell>
          <cell r="B555" t="str">
            <v>2006</v>
          </cell>
          <cell r="C555" t="str">
            <v>61001841</v>
          </cell>
          <cell r="D555" t="str">
            <v>61001841 Sistemas de Deteccion de Alarmas</v>
          </cell>
          <cell r="E555">
            <v>3778370.14</v>
          </cell>
        </row>
        <row r="556">
          <cell r="A556" t="str">
            <v>ALCA</v>
          </cell>
          <cell r="B556" t="str">
            <v>2006</v>
          </cell>
          <cell r="C556" t="str">
            <v>61001842</v>
          </cell>
          <cell r="D556" t="str">
            <v>61001842 Software</v>
          </cell>
          <cell r="E556">
            <v>0</v>
          </cell>
        </row>
        <row r="557">
          <cell r="A557" t="str">
            <v>ALCA</v>
          </cell>
          <cell r="B557" t="str">
            <v>2006</v>
          </cell>
          <cell r="C557" t="str">
            <v>61001843</v>
          </cell>
          <cell r="D557" t="str">
            <v>61001843 Limitacion de Espacios</v>
          </cell>
          <cell r="E557">
            <v>0</v>
          </cell>
        </row>
        <row r="558">
          <cell r="A558" t="str">
            <v>ALCA</v>
          </cell>
          <cell r="B558" t="str">
            <v>2006</v>
          </cell>
          <cell r="C558" t="str">
            <v>61001845</v>
          </cell>
          <cell r="D558" t="str">
            <v>61001845 Mantenimiento Equipo contra Incendio</v>
          </cell>
          <cell r="E558">
            <v>0</v>
          </cell>
        </row>
        <row r="559">
          <cell r="A559" t="str">
            <v>ALCA</v>
          </cell>
          <cell r="B559" t="str">
            <v>2006</v>
          </cell>
          <cell r="C559" t="str">
            <v>61001846</v>
          </cell>
          <cell r="D559" t="str">
            <v>61001846 Accesorios de equipo vs incendio</v>
          </cell>
          <cell r="E559">
            <v>0</v>
          </cell>
        </row>
        <row r="560">
          <cell r="A560" t="str">
            <v>ALCA</v>
          </cell>
          <cell r="B560" t="str">
            <v>2006</v>
          </cell>
          <cell r="C560" t="str">
            <v>61001847</v>
          </cell>
          <cell r="D560" t="str">
            <v>61001847 Capacitacion vs incendio</v>
          </cell>
          <cell r="E560">
            <v>0</v>
          </cell>
        </row>
        <row r="561">
          <cell r="A561" t="str">
            <v>ALCA</v>
          </cell>
          <cell r="B561" t="str">
            <v>2006</v>
          </cell>
          <cell r="C561" t="str">
            <v>61001848</v>
          </cell>
          <cell r="D561" t="str">
            <v>61001848 Estaciones de emergencia</v>
          </cell>
          <cell r="E561">
            <v>0</v>
          </cell>
        </row>
        <row r="562">
          <cell r="A562" t="str">
            <v>ALCA</v>
          </cell>
          <cell r="B562" t="str">
            <v>2006</v>
          </cell>
          <cell r="C562" t="str">
            <v>61001849</v>
          </cell>
          <cell r="D562" t="str">
            <v>61001849 Ahorro de Energia</v>
          </cell>
          <cell r="E562">
            <v>0</v>
          </cell>
        </row>
        <row r="563">
          <cell r="A563" t="str">
            <v>ALCA</v>
          </cell>
          <cell r="B563" t="str">
            <v>2006</v>
          </cell>
          <cell r="C563" t="str">
            <v>61001850</v>
          </cell>
          <cell r="D563" t="str">
            <v>61001850 Cimentación de torres</v>
          </cell>
          <cell r="E563">
            <v>17358585.440000001</v>
          </cell>
        </row>
        <row r="564">
          <cell r="A564" t="str">
            <v>ALCA</v>
          </cell>
          <cell r="B564" t="str">
            <v>2006</v>
          </cell>
          <cell r="C564" t="str">
            <v>61001851</v>
          </cell>
          <cell r="D564" t="str">
            <v>61001851 Candados</v>
          </cell>
          <cell r="E564">
            <v>2535359.5099999998</v>
          </cell>
        </row>
        <row r="565">
          <cell r="A565" t="str">
            <v>ALCA</v>
          </cell>
          <cell r="B565" t="str">
            <v>2006</v>
          </cell>
          <cell r="C565" t="str">
            <v>61001852</v>
          </cell>
          <cell r="D565" t="str">
            <v>61001852 Estensión de líneas</v>
          </cell>
          <cell r="E565">
            <v>16783858.550000001</v>
          </cell>
        </row>
        <row r="566">
          <cell r="A566" t="str">
            <v>ALCA</v>
          </cell>
          <cell r="B566" t="str">
            <v>2006</v>
          </cell>
          <cell r="C566" t="str">
            <v>61001853</v>
          </cell>
          <cell r="D566" t="str">
            <v>61001853 Proyecto Terrenos Telmex</v>
          </cell>
          <cell r="E566">
            <v>2366944.64</v>
          </cell>
        </row>
        <row r="567">
          <cell r="A567" t="str">
            <v>ALCA</v>
          </cell>
          <cell r="B567" t="str">
            <v>2006</v>
          </cell>
          <cell r="C567" t="str">
            <v>61001854</v>
          </cell>
          <cell r="D567" t="str">
            <v>61001854 Inbursa Cambios y Adaptaciones</v>
          </cell>
          <cell r="E567">
            <v>11976629.02</v>
          </cell>
        </row>
        <row r="568">
          <cell r="A568" t="str">
            <v>ALCA</v>
          </cell>
          <cell r="B568" t="str">
            <v>2006</v>
          </cell>
          <cell r="C568" t="str">
            <v>61001855</v>
          </cell>
          <cell r="D568" t="str">
            <v>61001855 Adquisicion torres telmex</v>
          </cell>
          <cell r="E568">
            <v>1415657</v>
          </cell>
        </row>
        <row r="569">
          <cell r="A569" t="str">
            <v/>
          </cell>
          <cell r="B569" t="str">
            <v/>
          </cell>
          <cell r="C569" t="str">
            <v/>
          </cell>
          <cell r="D569" t="str">
            <v>TOTAL DE REPAR Y MANTTO DE MOB. Y EPO DE OFIC</v>
          </cell>
          <cell r="E569">
            <v>194536539.31999999</v>
          </cell>
        </row>
        <row r="570">
          <cell r="A570" t="str">
            <v>ALCA</v>
          </cell>
          <cell r="B570" t="str">
            <v>2006</v>
          </cell>
          <cell r="C570" t="str">
            <v>61001901</v>
          </cell>
          <cell r="D570" t="str">
            <v>61001901 Deprec Edificio</v>
          </cell>
          <cell r="E570">
            <v>41290185.979999997</v>
          </cell>
        </row>
        <row r="571">
          <cell r="A571" t="str">
            <v>ALCA</v>
          </cell>
          <cell r="B571" t="str">
            <v>2006</v>
          </cell>
          <cell r="C571" t="str">
            <v>61001902</v>
          </cell>
          <cell r="D571" t="str">
            <v>61001902 Deprec Equipo de Transporte</v>
          </cell>
          <cell r="E571">
            <v>0</v>
          </cell>
        </row>
        <row r="572">
          <cell r="A572" t="str">
            <v>ALCA</v>
          </cell>
          <cell r="B572" t="str">
            <v>2006</v>
          </cell>
          <cell r="C572" t="str">
            <v>61001903</v>
          </cell>
          <cell r="D572" t="str">
            <v>61001903 Deprec Equipo de Oficina</v>
          </cell>
          <cell r="E572">
            <v>41253.339999999997</v>
          </cell>
        </row>
        <row r="573">
          <cell r="A573" t="str">
            <v>ALCA</v>
          </cell>
          <cell r="B573" t="str">
            <v>2006</v>
          </cell>
          <cell r="C573" t="str">
            <v>61001904</v>
          </cell>
          <cell r="D573" t="str">
            <v>61001904 Deprec Equipo de Computo</v>
          </cell>
          <cell r="E573">
            <v>0</v>
          </cell>
        </row>
        <row r="574">
          <cell r="A574" t="str">
            <v>ALCA</v>
          </cell>
          <cell r="B574" t="str">
            <v>2006</v>
          </cell>
          <cell r="C574" t="str">
            <v>61001905</v>
          </cell>
          <cell r="D574" t="str">
            <v>61001905 Deprec.Aire Acondicionado</v>
          </cell>
          <cell r="E574">
            <v>197542.65</v>
          </cell>
        </row>
        <row r="575">
          <cell r="A575" t="str">
            <v>ALCA</v>
          </cell>
          <cell r="B575" t="str">
            <v>2006</v>
          </cell>
          <cell r="C575" t="str">
            <v>61001906</v>
          </cell>
          <cell r="D575" t="str">
            <v>61001906 Deprec Edificio Valor Complem</v>
          </cell>
          <cell r="E575">
            <v>102939267.15000001</v>
          </cell>
        </row>
        <row r="576">
          <cell r="A576" t="str">
            <v>ALCA</v>
          </cell>
          <cell r="B576" t="str">
            <v>2006</v>
          </cell>
          <cell r="C576" t="str">
            <v>61001907</v>
          </cell>
          <cell r="D576" t="str">
            <v>61001907 Deprec Eq de Transporte Valor Complem</v>
          </cell>
          <cell r="E576">
            <v>0</v>
          </cell>
        </row>
        <row r="577">
          <cell r="A577" t="str">
            <v>ALCA</v>
          </cell>
          <cell r="B577" t="str">
            <v>2006</v>
          </cell>
          <cell r="C577" t="str">
            <v>61001908</v>
          </cell>
          <cell r="D577" t="str">
            <v>61001908 Deprec Eq de Oficina Valor Complem</v>
          </cell>
          <cell r="E577">
            <v>35765.14</v>
          </cell>
        </row>
        <row r="578">
          <cell r="A578" t="str">
            <v>ALCA</v>
          </cell>
          <cell r="B578" t="str">
            <v>2006</v>
          </cell>
          <cell r="C578" t="str">
            <v>61001909</v>
          </cell>
          <cell r="D578" t="str">
            <v>61001909 Deprec Eq de Computo Valor Complem</v>
          </cell>
          <cell r="E578">
            <v>0</v>
          </cell>
        </row>
        <row r="579">
          <cell r="A579" t="str">
            <v>ALCA</v>
          </cell>
          <cell r="B579" t="str">
            <v>2006</v>
          </cell>
          <cell r="C579" t="str">
            <v>61001910</v>
          </cell>
          <cell r="D579" t="str">
            <v>61001910 Deprec Aire Acondicionado Valor Complem</v>
          </cell>
          <cell r="E579">
            <v>15912.21</v>
          </cell>
        </row>
        <row r="580">
          <cell r="A580" t="str">
            <v>ALCA</v>
          </cell>
          <cell r="B580" t="str">
            <v>2006</v>
          </cell>
          <cell r="C580" t="str">
            <v>61001911</v>
          </cell>
          <cell r="D580" t="str">
            <v>61001911 Deprec Elevadores</v>
          </cell>
          <cell r="E580">
            <v>73200.31</v>
          </cell>
        </row>
        <row r="581">
          <cell r="A581" t="str">
            <v>ALCA</v>
          </cell>
          <cell r="B581" t="str">
            <v>2006</v>
          </cell>
          <cell r="C581" t="str">
            <v>61001912</v>
          </cell>
          <cell r="D581" t="str">
            <v>61001912 Deprec Equipo de Fuerza Corriente Alterna</v>
          </cell>
          <cell r="E581">
            <v>247830.62</v>
          </cell>
        </row>
        <row r="582">
          <cell r="A582" t="str">
            <v>ALCA</v>
          </cell>
          <cell r="B582" t="str">
            <v>2006</v>
          </cell>
          <cell r="C582" t="str">
            <v>61001913</v>
          </cell>
          <cell r="D582" t="str">
            <v>61001913 Deprec Equipo de Fuerza Corriente Directa</v>
          </cell>
          <cell r="E582">
            <v>142197.66</v>
          </cell>
        </row>
        <row r="583">
          <cell r="A583" t="str">
            <v>ALCA</v>
          </cell>
          <cell r="B583" t="str">
            <v>2006</v>
          </cell>
          <cell r="C583" t="str">
            <v>61001914</v>
          </cell>
          <cell r="D583" t="str">
            <v>61001914 Deprec Elevadores Valor Complementario</v>
          </cell>
          <cell r="E583">
            <v>318145.83</v>
          </cell>
        </row>
        <row r="584">
          <cell r="A584" t="str">
            <v>ALCA</v>
          </cell>
          <cell r="B584" t="str">
            <v>2006</v>
          </cell>
          <cell r="C584" t="str">
            <v>61001915</v>
          </cell>
          <cell r="D584" t="str">
            <v>61001915 Deprec Equipo de Fza Corriente Alterna Valor Comp</v>
          </cell>
          <cell r="E584">
            <v>35456.28</v>
          </cell>
        </row>
        <row r="585">
          <cell r="A585" t="str">
            <v>ALCA</v>
          </cell>
          <cell r="B585" t="str">
            <v>2006</v>
          </cell>
          <cell r="C585" t="str">
            <v>61001916</v>
          </cell>
          <cell r="D585" t="str">
            <v>61001916 Deprec Equipo de Fza Corriente Directa Valor Comp</v>
          </cell>
          <cell r="E585">
            <v>23901.67</v>
          </cell>
        </row>
        <row r="586">
          <cell r="A586" t="str">
            <v>ALCA</v>
          </cell>
          <cell r="B586" t="str">
            <v>2006</v>
          </cell>
          <cell r="C586" t="str">
            <v>61001918</v>
          </cell>
          <cell r="D586" t="str">
            <v>61001918 Deprec Maquinaria y Equipo</v>
          </cell>
          <cell r="E586">
            <v>0</v>
          </cell>
        </row>
        <row r="587">
          <cell r="A587" t="str">
            <v>ALCA</v>
          </cell>
          <cell r="B587" t="str">
            <v>2006</v>
          </cell>
          <cell r="C587" t="str">
            <v>61001922</v>
          </cell>
          <cell r="D587" t="str">
            <v>61001922 Deprec Maquinaria y Equipo Valor Complem</v>
          </cell>
          <cell r="E587">
            <v>0</v>
          </cell>
        </row>
        <row r="588">
          <cell r="A588" t="str">
            <v>ALCA</v>
          </cell>
          <cell r="B588" t="str">
            <v>2006</v>
          </cell>
          <cell r="C588" t="str">
            <v>61001923</v>
          </cell>
          <cell r="D588" t="str">
            <v>61001923 Deprec  Herramientas Valor Complem</v>
          </cell>
          <cell r="E588">
            <v>0</v>
          </cell>
        </row>
        <row r="589">
          <cell r="A589" t="str">
            <v>ALCA</v>
          </cell>
          <cell r="B589" t="str">
            <v>2006</v>
          </cell>
          <cell r="C589" t="str">
            <v>61001925</v>
          </cell>
          <cell r="D589" t="str">
            <v>61001925 Deprec Conmutadores</v>
          </cell>
          <cell r="E589">
            <v>0</v>
          </cell>
        </row>
        <row r="590">
          <cell r="A590" t="str">
            <v>ALCA</v>
          </cell>
          <cell r="B590" t="str">
            <v>2006</v>
          </cell>
          <cell r="C590" t="str">
            <v>61001926</v>
          </cell>
          <cell r="D590" t="str">
            <v>61001926 Deprec Conmutadores Valor Complementario</v>
          </cell>
          <cell r="E590">
            <v>0</v>
          </cell>
        </row>
        <row r="591">
          <cell r="A591" t="str">
            <v>ALCA</v>
          </cell>
          <cell r="B591" t="str">
            <v>2006</v>
          </cell>
          <cell r="C591" t="str">
            <v>61001927</v>
          </cell>
          <cell r="D591" t="str">
            <v>61001927 Deprec Equipo Seguridad</v>
          </cell>
          <cell r="E591">
            <v>83567.72</v>
          </cell>
        </row>
        <row r="592">
          <cell r="A592" t="str">
            <v>ALCA</v>
          </cell>
          <cell r="B592" t="str">
            <v>2006</v>
          </cell>
          <cell r="C592" t="str">
            <v>61001928</v>
          </cell>
          <cell r="D592" t="str">
            <v>61001928 Deprec Equipo Seguridad Valor Compl</v>
          </cell>
          <cell r="E592">
            <v>1222.3900000000001</v>
          </cell>
        </row>
        <row r="593">
          <cell r="A593" t="str">
            <v/>
          </cell>
          <cell r="B593" t="str">
            <v/>
          </cell>
          <cell r="C593" t="str">
            <v/>
          </cell>
          <cell r="D593" t="str">
            <v>TOTAL DE DEPRECIACION DE ACTIVOS FIJOS</v>
          </cell>
          <cell r="E593">
            <v>145445448.94999999</v>
          </cell>
        </row>
        <row r="594">
          <cell r="A594" t="str">
            <v>ALCA</v>
          </cell>
          <cell r="B594" t="str">
            <v>2006</v>
          </cell>
          <cell r="C594" t="str">
            <v>61002020</v>
          </cell>
          <cell r="D594" t="str">
            <v>61002020 Amortizacón de activos intangibles</v>
          </cell>
          <cell r="E594">
            <v>190799.73</v>
          </cell>
        </row>
        <row r="595">
          <cell r="A595" t="str">
            <v/>
          </cell>
          <cell r="B595" t="str">
            <v/>
          </cell>
          <cell r="C595" t="str">
            <v/>
          </cell>
          <cell r="D595" t="str">
            <v>TOTAL DE AMORTIZACIONES</v>
          </cell>
          <cell r="E595">
            <v>190799.73</v>
          </cell>
        </row>
        <row r="596">
          <cell r="A596" t="str">
            <v>ALCA</v>
          </cell>
          <cell r="B596" t="str">
            <v>2006</v>
          </cell>
          <cell r="C596" t="str">
            <v>61002006</v>
          </cell>
          <cell r="D596" t="str">
            <v>61002006 Multas</v>
          </cell>
          <cell r="E596">
            <v>0</v>
          </cell>
        </row>
        <row r="597">
          <cell r="A597" t="str">
            <v>ALCA</v>
          </cell>
          <cell r="B597" t="str">
            <v>2006</v>
          </cell>
          <cell r="C597" t="str">
            <v>61002009</v>
          </cell>
          <cell r="D597" t="str">
            <v>61002009 Actualizaciones</v>
          </cell>
          <cell r="E597">
            <v>0</v>
          </cell>
        </row>
        <row r="598">
          <cell r="A598" t="str">
            <v>ALCA</v>
          </cell>
          <cell r="B598" t="str">
            <v>2006</v>
          </cell>
          <cell r="C598" t="str">
            <v>61002010</v>
          </cell>
          <cell r="D598" t="str">
            <v>61002010 No Deducibles</v>
          </cell>
          <cell r="E598">
            <v>139106.98000000001</v>
          </cell>
        </row>
        <row r="599">
          <cell r="A599" t="str">
            <v/>
          </cell>
          <cell r="B599" t="str">
            <v/>
          </cell>
          <cell r="C599" t="str">
            <v/>
          </cell>
          <cell r="D599" t="str">
            <v>TOTAL DE NO DEDUCIBLES</v>
          </cell>
          <cell r="E599">
            <v>139106.98000000001</v>
          </cell>
        </row>
        <row r="600">
          <cell r="A600" t="str">
            <v>ALCA</v>
          </cell>
          <cell r="B600" t="str">
            <v>2006</v>
          </cell>
          <cell r="C600" t="str">
            <v>61003201</v>
          </cell>
          <cell r="D600" t="str">
            <v>61003201 Mantenimiento de Equipo de Transporte</v>
          </cell>
          <cell r="E600">
            <v>0</v>
          </cell>
        </row>
        <row r="601">
          <cell r="A601" t="str">
            <v>ALCA</v>
          </cell>
          <cell r="B601" t="str">
            <v>2006</v>
          </cell>
          <cell r="C601" t="str">
            <v>61003202</v>
          </cell>
          <cell r="D601" t="str">
            <v>61003202 Gastos de Autopartes</v>
          </cell>
          <cell r="E601">
            <v>0</v>
          </cell>
        </row>
        <row r="602">
          <cell r="A602" t="str">
            <v>ALCA</v>
          </cell>
          <cell r="B602" t="str">
            <v>2006</v>
          </cell>
          <cell r="C602" t="str">
            <v>61003204</v>
          </cell>
          <cell r="D602" t="str">
            <v>61003204 Sistema Electrico Automotriz</v>
          </cell>
          <cell r="E602">
            <v>0</v>
          </cell>
        </row>
        <row r="603">
          <cell r="A603" t="str">
            <v>ALCA</v>
          </cell>
          <cell r="B603" t="str">
            <v>2006</v>
          </cell>
          <cell r="C603" t="str">
            <v>61003205</v>
          </cell>
          <cell r="D603" t="str">
            <v>61003205 Hojalateria y Pintura</v>
          </cell>
          <cell r="E603">
            <v>0</v>
          </cell>
        </row>
        <row r="604">
          <cell r="A604" t="str">
            <v>ALCA</v>
          </cell>
          <cell r="B604" t="str">
            <v>2006</v>
          </cell>
          <cell r="C604" t="str">
            <v>61003206</v>
          </cell>
          <cell r="D604" t="str">
            <v>61003206 Llantas Nuevas</v>
          </cell>
          <cell r="E604">
            <v>0</v>
          </cell>
        </row>
        <row r="605">
          <cell r="A605" t="str">
            <v>ALCA</v>
          </cell>
          <cell r="B605" t="str">
            <v>2006</v>
          </cell>
          <cell r="C605" t="str">
            <v>61003207</v>
          </cell>
          <cell r="D605" t="str">
            <v>61003207 Gastos Herramienta Mayor</v>
          </cell>
          <cell r="E605">
            <v>0</v>
          </cell>
        </row>
        <row r="606">
          <cell r="A606" t="str">
            <v>ALCA</v>
          </cell>
          <cell r="B606" t="str">
            <v>2006</v>
          </cell>
          <cell r="C606" t="str">
            <v>61003208</v>
          </cell>
          <cell r="D606" t="str">
            <v>61003208 Servicios Administrativos de Apoyo</v>
          </cell>
          <cell r="E606">
            <v>0</v>
          </cell>
        </row>
        <row r="607">
          <cell r="A607" t="str">
            <v>ALCA</v>
          </cell>
          <cell r="B607" t="str">
            <v>2006</v>
          </cell>
          <cell r="C607" t="str">
            <v>61003209</v>
          </cell>
          <cell r="D607" t="str">
            <v>61003209 Gastos Miscelaneos</v>
          </cell>
          <cell r="E607">
            <v>0</v>
          </cell>
        </row>
        <row r="608">
          <cell r="A608" t="str">
            <v>ALCA</v>
          </cell>
          <cell r="B608" t="str">
            <v>2006</v>
          </cell>
          <cell r="C608" t="str">
            <v>61003210</v>
          </cell>
          <cell r="D608" t="str">
            <v>61003210 Pension Transportes</v>
          </cell>
          <cell r="E608">
            <v>0</v>
          </cell>
        </row>
        <row r="609">
          <cell r="A609" t="str">
            <v>ALCA</v>
          </cell>
          <cell r="B609" t="str">
            <v>2006</v>
          </cell>
          <cell r="C609" t="str">
            <v>61003501</v>
          </cell>
          <cell r="D609" t="str">
            <v>61003501 Combustible Vehiculos</v>
          </cell>
          <cell r="E609">
            <v>0</v>
          </cell>
        </row>
        <row r="610">
          <cell r="A610" t="str">
            <v>ALCA</v>
          </cell>
          <cell r="B610" t="str">
            <v>2006</v>
          </cell>
          <cell r="C610" t="str">
            <v>61006920</v>
          </cell>
          <cell r="D610" t="str">
            <v>61006920 Impuestos y Derechos Automotrices</v>
          </cell>
          <cell r="E610">
            <v>0</v>
          </cell>
        </row>
        <row r="611">
          <cell r="A611" t="str">
            <v>ALCA</v>
          </cell>
          <cell r="B611" t="str">
            <v>2006</v>
          </cell>
          <cell r="C611" t="str">
            <v>61006922</v>
          </cell>
          <cell r="D611" t="str">
            <v>61006922 Verificacion Parque Vehicular</v>
          </cell>
          <cell r="E611">
            <v>0</v>
          </cell>
        </row>
        <row r="612">
          <cell r="A612" t="str">
            <v>ALCA</v>
          </cell>
          <cell r="B612" t="str">
            <v>2006</v>
          </cell>
          <cell r="C612" t="str">
            <v>61008101</v>
          </cell>
          <cell r="D612" t="str">
            <v>61008101 Accidente Eqpo. de Transporte sin Responsabilidad</v>
          </cell>
          <cell r="E612">
            <v>0</v>
          </cell>
        </row>
        <row r="613">
          <cell r="A613" t="str">
            <v>ALCA</v>
          </cell>
          <cell r="B613" t="str">
            <v>2006</v>
          </cell>
          <cell r="C613" t="str">
            <v>61008102</v>
          </cell>
          <cell r="D613" t="str">
            <v>61008102 Accidente Eqpo. de Transporte con Responsabilidad</v>
          </cell>
          <cell r="E613">
            <v>0</v>
          </cell>
        </row>
        <row r="614">
          <cell r="A614" t="str">
            <v/>
          </cell>
          <cell r="B614" t="str">
            <v/>
          </cell>
          <cell r="C614" t="str">
            <v/>
          </cell>
          <cell r="D614" t="str">
            <v>TOTAL DE REPARACION Y MANTTO DE VEHICULOS</v>
          </cell>
          <cell r="E614">
            <v>0</v>
          </cell>
        </row>
        <row r="615">
          <cell r="A615" t="str">
            <v>ALCA</v>
          </cell>
          <cell r="B615" t="str">
            <v>2006</v>
          </cell>
          <cell r="C615" t="str">
            <v>61999996</v>
          </cell>
          <cell r="D615" t="str">
            <v>61999996 Aplicacion de Costo Directo</v>
          </cell>
          <cell r="E615">
            <v>0</v>
          </cell>
        </row>
        <row r="616">
          <cell r="A616" t="str">
            <v>ALCA</v>
          </cell>
          <cell r="B616" t="str">
            <v>2006</v>
          </cell>
          <cell r="C616" t="str">
            <v>61999997</v>
          </cell>
          <cell r="D616" t="str">
            <v>61999997 Determinación de Obras en Proceso</v>
          </cell>
          <cell r="E616">
            <v>0</v>
          </cell>
        </row>
        <row r="617">
          <cell r="A617" t="str">
            <v>ALCA</v>
          </cell>
          <cell r="B617" t="str">
            <v>2006</v>
          </cell>
          <cell r="C617" t="str">
            <v>61999998</v>
          </cell>
          <cell r="D617" t="str">
            <v>61999998 Aplicacion de Gastos de Administración</v>
          </cell>
          <cell r="E617">
            <v>0</v>
          </cell>
        </row>
        <row r="618">
          <cell r="A618" t="str">
            <v>ALCA</v>
          </cell>
          <cell r="B618" t="str">
            <v>2006</v>
          </cell>
          <cell r="C618" t="str">
            <v>61999999</v>
          </cell>
          <cell r="D618" t="str">
            <v>61999999 Aplicacion de Gastos de Indirectos</v>
          </cell>
          <cell r="E618">
            <v>0</v>
          </cell>
        </row>
        <row r="619">
          <cell r="A619" t="str">
            <v/>
          </cell>
          <cell r="B619" t="str">
            <v/>
          </cell>
          <cell r="C619" t="str">
            <v/>
          </cell>
          <cell r="D619" t="str">
            <v>TOTAL DE APLICACION DE COSTOS Y GASTOS</v>
          </cell>
          <cell r="E619">
            <v>0</v>
          </cell>
        </row>
        <row r="620">
          <cell r="A620" t="str">
            <v>ALCA</v>
          </cell>
          <cell r="B620" t="str">
            <v>2006</v>
          </cell>
          <cell r="C620" t="str">
            <v>69300101</v>
          </cell>
          <cell r="D620" t="str">
            <v>69300101 Proyectos de Construccion</v>
          </cell>
          <cell r="E620">
            <v>226424.57</v>
          </cell>
        </row>
        <row r="621">
          <cell r="A621" t="str">
            <v>ALCA</v>
          </cell>
          <cell r="B621" t="str">
            <v>2006</v>
          </cell>
          <cell r="C621" t="str">
            <v>69300102</v>
          </cell>
          <cell r="D621" t="str">
            <v>69300102 Proyectos de Terrenos</v>
          </cell>
          <cell r="E621">
            <v>-37000</v>
          </cell>
        </row>
        <row r="622">
          <cell r="A622" t="str">
            <v>ALCA</v>
          </cell>
          <cell r="B622" t="str">
            <v>2006</v>
          </cell>
          <cell r="C622" t="str">
            <v>69300103</v>
          </cell>
          <cell r="D622" t="str">
            <v>69300103 Corriente Directa</v>
          </cell>
          <cell r="E622">
            <v>0</v>
          </cell>
        </row>
        <row r="623">
          <cell r="A623" t="str">
            <v>ALCA</v>
          </cell>
          <cell r="B623" t="str">
            <v>2006</v>
          </cell>
          <cell r="C623" t="str">
            <v>69300104</v>
          </cell>
          <cell r="D623" t="str">
            <v>69300104 Corriente Alterna</v>
          </cell>
          <cell r="E623">
            <v>0</v>
          </cell>
        </row>
        <row r="624">
          <cell r="A624" t="str">
            <v>ALCA</v>
          </cell>
          <cell r="B624" t="str">
            <v>2006</v>
          </cell>
          <cell r="C624" t="str">
            <v>69300105</v>
          </cell>
          <cell r="D624" t="str">
            <v>69300105 Climas  / Proyectos FYCSA</v>
          </cell>
          <cell r="E624">
            <v>0</v>
          </cell>
        </row>
        <row r="625">
          <cell r="A625" t="str">
            <v>ALCA</v>
          </cell>
          <cell r="B625" t="str">
            <v>2006</v>
          </cell>
          <cell r="C625" t="str">
            <v>69300106</v>
          </cell>
          <cell r="D625" t="str">
            <v>69300106 Bateria</v>
          </cell>
          <cell r="E625">
            <v>0</v>
          </cell>
        </row>
        <row r="626">
          <cell r="A626" t="str">
            <v>ALCA</v>
          </cell>
          <cell r="B626" t="str">
            <v>2006</v>
          </cell>
          <cell r="C626" t="str">
            <v>69300107</v>
          </cell>
          <cell r="D626" t="str">
            <v>69300107 Proyecto Terreno Telmex</v>
          </cell>
          <cell r="E626">
            <v>0</v>
          </cell>
        </row>
        <row r="627">
          <cell r="A627" t="str">
            <v>ALCA</v>
          </cell>
          <cell r="B627" t="str">
            <v>2006</v>
          </cell>
          <cell r="C627" t="str">
            <v>69300108</v>
          </cell>
          <cell r="D627" t="str">
            <v>69300108 Proyecto Seguridad y Supervision</v>
          </cell>
          <cell r="E627">
            <v>0</v>
          </cell>
        </row>
        <row r="628">
          <cell r="A628" t="str">
            <v>ALCA</v>
          </cell>
          <cell r="B628" t="str">
            <v>2006</v>
          </cell>
          <cell r="C628" t="str">
            <v>69300109</v>
          </cell>
          <cell r="D628" t="str">
            <v>69300109 Departamentales telmex</v>
          </cell>
          <cell r="E628">
            <v>0</v>
          </cell>
        </row>
        <row r="629">
          <cell r="A629" t="str">
            <v>ALCA</v>
          </cell>
          <cell r="B629" t="str">
            <v>2006</v>
          </cell>
          <cell r="C629" t="str">
            <v>69300201</v>
          </cell>
          <cell r="D629" t="str">
            <v>69300201 Carga Saldos Iniciales</v>
          </cell>
          <cell r="E629">
            <v>0</v>
          </cell>
        </row>
        <row r="630">
          <cell r="A630" t="str">
            <v/>
          </cell>
          <cell r="B630" t="str">
            <v/>
          </cell>
          <cell r="C630" t="str">
            <v/>
          </cell>
          <cell r="D630" t="str">
            <v>TOTAL DE PROYECTOS DE CONSTRUCCION</v>
          </cell>
          <cell r="E630">
            <v>189424.57</v>
          </cell>
        </row>
        <row r="631">
          <cell r="A631" t="str">
            <v/>
          </cell>
          <cell r="B631" t="str">
            <v/>
          </cell>
          <cell r="C631" t="str">
            <v/>
          </cell>
          <cell r="D631" t="str">
            <v>TOTAL DE GASTOS</v>
          </cell>
          <cell r="E631">
            <v>624392939.60000002</v>
          </cell>
        </row>
        <row r="632">
          <cell r="A632" t="str">
            <v/>
          </cell>
          <cell r="B632" t="str">
            <v/>
          </cell>
          <cell r="C632" t="str">
            <v/>
          </cell>
          <cell r="D632" t="str">
            <v>COSTOS</v>
          </cell>
        </row>
        <row r="633">
          <cell r="A633" t="str">
            <v>ALCA</v>
          </cell>
          <cell r="B633" t="str">
            <v>2006</v>
          </cell>
          <cell r="C633" t="str">
            <v>71000101</v>
          </cell>
          <cell r="D633" t="str">
            <v>71000101 Costos Directos</v>
          </cell>
          <cell r="E633">
            <v>0</v>
          </cell>
        </row>
        <row r="634">
          <cell r="A634" t="str">
            <v/>
          </cell>
          <cell r="B634" t="str">
            <v/>
          </cell>
          <cell r="C634" t="str">
            <v/>
          </cell>
          <cell r="D634" t="str">
            <v>TOTAL DE COSTOS DIRECTOS</v>
          </cell>
          <cell r="E634">
            <v>0</v>
          </cell>
        </row>
        <row r="635">
          <cell r="A635" t="str">
            <v>ALCA</v>
          </cell>
          <cell r="B635" t="str">
            <v>2006</v>
          </cell>
          <cell r="C635" t="str">
            <v>71000201</v>
          </cell>
          <cell r="D635" t="str">
            <v>71000201 Costos Indirectos</v>
          </cell>
          <cell r="E635">
            <v>0</v>
          </cell>
        </row>
        <row r="636">
          <cell r="A636" t="str">
            <v/>
          </cell>
          <cell r="B636" t="str">
            <v/>
          </cell>
          <cell r="C636" t="str">
            <v/>
          </cell>
          <cell r="D636" t="str">
            <v>TOTAL DE COSTOS INDIRECTOS</v>
          </cell>
          <cell r="E636">
            <v>0</v>
          </cell>
        </row>
        <row r="637">
          <cell r="A637" t="str">
            <v>ALCA</v>
          </cell>
          <cell r="B637" t="str">
            <v>2006</v>
          </cell>
          <cell r="C637" t="str">
            <v>71000301</v>
          </cell>
          <cell r="D637" t="str">
            <v>71000301 Costos Administrativos</v>
          </cell>
          <cell r="E637">
            <v>0</v>
          </cell>
        </row>
        <row r="638">
          <cell r="A638" t="str">
            <v/>
          </cell>
          <cell r="B638" t="str">
            <v/>
          </cell>
          <cell r="C638" t="str">
            <v/>
          </cell>
          <cell r="D638" t="str">
            <v>TOTAL DE COSTOS ADMINISTRATIVOS</v>
          </cell>
          <cell r="E638">
            <v>0</v>
          </cell>
        </row>
        <row r="639">
          <cell r="A639" t="str">
            <v>ALCA</v>
          </cell>
          <cell r="B639" t="str">
            <v>2006</v>
          </cell>
          <cell r="C639" t="str">
            <v>71000401</v>
          </cell>
          <cell r="D639" t="str">
            <v>71000401 Costos Directos No Recuperables</v>
          </cell>
          <cell r="E639">
            <v>0</v>
          </cell>
        </row>
        <row r="640">
          <cell r="A640" t="str">
            <v/>
          </cell>
          <cell r="B640" t="str">
            <v/>
          </cell>
          <cell r="C640" t="str">
            <v/>
          </cell>
          <cell r="D640" t="str">
            <v>TOTAL DE COSTOS DIRECTOS NO RECUPERABLES</v>
          </cell>
          <cell r="E640">
            <v>0</v>
          </cell>
        </row>
        <row r="641">
          <cell r="A641" t="str">
            <v/>
          </cell>
          <cell r="B641" t="str">
            <v/>
          </cell>
          <cell r="C641" t="str">
            <v/>
          </cell>
          <cell r="D641" t="str">
            <v>TOTAL DE COSTOS</v>
          </cell>
          <cell r="E641">
            <v>0</v>
          </cell>
        </row>
        <row r="642">
          <cell r="A642" t="str">
            <v/>
          </cell>
          <cell r="B642" t="str">
            <v/>
          </cell>
          <cell r="C642" t="str">
            <v/>
          </cell>
          <cell r="D642" t="str">
            <v>COSTO INTEGRAL DE FINANCIAMIENTO</v>
          </cell>
        </row>
        <row r="643">
          <cell r="A643" t="str">
            <v>ALCA</v>
          </cell>
          <cell r="B643" t="str">
            <v>2006</v>
          </cell>
          <cell r="C643" t="str">
            <v>81000104</v>
          </cell>
          <cell r="D643" t="str">
            <v>81000104 Comisiones Bancarias</v>
          </cell>
          <cell r="E643">
            <v>50859.31</v>
          </cell>
        </row>
        <row r="644">
          <cell r="A644" t="str">
            <v/>
          </cell>
          <cell r="B644" t="str">
            <v/>
          </cell>
          <cell r="C644" t="str">
            <v/>
          </cell>
          <cell r="D644" t="str">
            <v>TOTAL DE GASTOS FINANCIEROS</v>
          </cell>
          <cell r="E644">
            <v>50859.31</v>
          </cell>
        </row>
        <row r="645">
          <cell r="A645" t="str">
            <v>ALCA</v>
          </cell>
          <cell r="B645" t="str">
            <v>2006</v>
          </cell>
          <cell r="C645" t="str">
            <v>82000101</v>
          </cell>
          <cell r="D645" t="str">
            <v>82000101 Posicion Monetaria</v>
          </cell>
          <cell r="E645">
            <v>56391548.159999996</v>
          </cell>
        </row>
        <row r="646">
          <cell r="A646" t="str">
            <v>ALCA</v>
          </cell>
          <cell r="B646" t="str">
            <v>2006</v>
          </cell>
          <cell r="C646" t="str">
            <v>82000103</v>
          </cell>
          <cell r="D646" t="str">
            <v>82000103 Actualización de Gastos</v>
          </cell>
          <cell r="E646">
            <v>9440473.1600000001</v>
          </cell>
        </row>
        <row r="647">
          <cell r="A647" t="str">
            <v>ALCA</v>
          </cell>
          <cell r="B647" t="str">
            <v>2006</v>
          </cell>
          <cell r="C647" t="str">
            <v>82000203</v>
          </cell>
          <cell r="D647" t="str">
            <v>82000203 Actualización de Ingresos</v>
          </cell>
          <cell r="E647">
            <v>-21221785.379999999</v>
          </cell>
        </row>
        <row r="648">
          <cell r="A648" t="str">
            <v/>
          </cell>
          <cell r="B648" t="str">
            <v/>
          </cell>
          <cell r="C648" t="str">
            <v/>
          </cell>
          <cell r="D648" t="str">
            <v>TOTAL DE POSICION MONETARIA</v>
          </cell>
          <cell r="E648">
            <v>44610235.939999998</v>
          </cell>
        </row>
        <row r="649">
          <cell r="A649" t="str">
            <v>ALCA</v>
          </cell>
          <cell r="B649" t="str">
            <v>2006</v>
          </cell>
          <cell r="C649" t="str">
            <v>83000101</v>
          </cell>
          <cell r="D649" t="str">
            <v>83000101 Interese Ganados  en Bancos</v>
          </cell>
          <cell r="E649">
            <v>-17319197.859999999</v>
          </cell>
        </row>
        <row r="650">
          <cell r="A650" t="str">
            <v>ALCA</v>
          </cell>
          <cell r="B650" t="str">
            <v>2006</v>
          </cell>
          <cell r="C650" t="str">
            <v>83000102</v>
          </cell>
          <cell r="D650" t="str">
            <v>83000102 Int Gan por Inversiones en Casa de Bolsa</v>
          </cell>
          <cell r="E650">
            <v>-87334</v>
          </cell>
        </row>
        <row r="651">
          <cell r="A651" t="str">
            <v>ALCA</v>
          </cell>
          <cell r="B651" t="str">
            <v>2006</v>
          </cell>
          <cell r="C651" t="str">
            <v>83000103</v>
          </cell>
          <cell r="D651" t="str">
            <v>83000103 Int Ganados por Préstamos</v>
          </cell>
          <cell r="E651">
            <v>-5311243.0599999996</v>
          </cell>
        </row>
        <row r="652">
          <cell r="A652" t="str">
            <v/>
          </cell>
          <cell r="B652" t="str">
            <v/>
          </cell>
          <cell r="C652" t="str">
            <v/>
          </cell>
          <cell r="D652" t="str">
            <v>TOTAL DE PRODUCTOS FINANCIEROS</v>
          </cell>
          <cell r="E652">
            <v>-22717774.920000002</v>
          </cell>
        </row>
        <row r="653">
          <cell r="A653" t="str">
            <v>ALCA</v>
          </cell>
          <cell r="B653" t="str">
            <v>2006</v>
          </cell>
          <cell r="C653" t="str">
            <v>84000103</v>
          </cell>
          <cell r="D653" t="str">
            <v>84000103 Costo Originado por Venta de Activo Fijo</v>
          </cell>
          <cell r="E653">
            <v>0</v>
          </cell>
        </row>
        <row r="654">
          <cell r="A654" t="str">
            <v>ALCA</v>
          </cell>
          <cell r="B654" t="str">
            <v>2006</v>
          </cell>
          <cell r="C654" t="str">
            <v>84000104</v>
          </cell>
          <cell r="D654" t="str">
            <v>84000104 Otros Gastos</v>
          </cell>
          <cell r="E654">
            <v>4097.3900000000003</v>
          </cell>
        </row>
        <row r="655">
          <cell r="A655" t="str">
            <v>ALCA</v>
          </cell>
          <cell r="B655" t="str">
            <v>2006</v>
          </cell>
          <cell r="C655" t="str">
            <v>84000107</v>
          </cell>
          <cell r="D655" t="str">
            <v>84000107 Recargos</v>
          </cell>
          <cell r="E655">
            <v>0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-P"/>
      <sheetName val="VALOR"/>
      <sheetName val="Dif"/>
      <sheetName val="CHECK"/>
      <sheetName val="ORIGINAL"/>
      <sheetName val="PS-P"/>
      <sheetName val="E-P"/>
      <sheetName val="ESTBCJUL"/>
    </sheetNames>
    <definedNames>
      <definedName name="INDIC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"/>
      <sheetName val="evolución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OS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1.Settings"/>
      <sheetName val="Sys.Cap"/>
      <sheetName val="Summary.IS"/>
      <sheetName val="Semi.Detailed.IS"/>
      <sheetName val="Dig.Units"/>
      <sheetName val="Metrics"/>
      <sheetName val="Key.Drivers"/>
      <sheetName val="Auto"/>
      <sheetName val="Menu"/>
      <sheetName val="PrintCode"/>
      <sheetName val="PDB"/>
      <sheetName val="modPickElements"/>
      <sheetName val="Mes"/>
      <sheetName val="PR-7 ACTUAL"/>
      <sheetName val="Output"/>
      <sheetName val="Monthly Fees"/>
      <sheetName val="CIBER"/>
      <sheetName val="Details"/>
      <sheetName val="DEF_INVOICE"/>
      <sheetName val="Invoice Console"/>
      <sheetName val="Quarterly Fees "/>
      <sheetName val="Table"/>
      <sheetName val="INVOICE DATA"/>
      <sheetName val="SMS Clearing"/>
      <sheetName val="Invoice No"/>
      <sheetName val="All Variables"/>
      <sheetName val="NCI"/>
      <sheetName val="Datos_Lp"/>
      <sheetName val="RES"/>
      <sheetName val="Assumptions"/>
      <sheetName val="Setup"/>
      <sheetName val="CV PU"/>
    </sheetNames>
    <sheetDataSet>
      <sheetData sheetId="0" refreshError="1">
        <row r="15">
          <cell r="C15" t="str">
            <v>P98</v>
          </cell>
        </row>
        <row r="16">
          <cell r="C16" t="str">
            <v>Plan</v>
          </cell>
        </row>
        <row r="17">
          <cell r="C17" t="str">
            <v>Plan Round 1</v>
          </cell>
        </row>
        <row r="18">
          <cell r="C18" t="str">
            <v>NXTW:   Nextel Worldwide</v>
          </cell>
        </row>
        <row r="20">
          <cell r="C20" t="str">
            <v>NXL Rollup of Nextel Legal Entities</v>
          </cell>
        </row>
        <row r="21">
          <cell r="C21" t="str">
            <v>TPROJ  Total Projects</v>
          </cell>
        </row>
      </sheetData>
      <sheetData sheetId="1" refreshError="1">
        <row r="1">
          <cell r="D1">
            <v>1</v>
          </cell>
          <cell r="AM1" t="str">
            <v>Total Site System Capital</v>
          </cell>
        </row>
        <row r="2">
          <cell r="AM2" t="str">
            <v>Digital Site System Capital</v>
          </cell>
        </row>
        <row r="3">
          <cell r="AM3" t="str">
            <v>New Site System Capital</v>
          </cell>
        </row>
        <row r="4">
          <cell r="AM4" t="str">
            <v>Digital System Capital</v>
          </cell>
        </row>
        <row r="5">
          <cell r="AM5" t="str">
            <v>IN Inventory</v>
          </cell>
        </row>
        <row r="6">
          <cell r="AM6" t="str">
            <v>Site Type</v>
          </cell>
        </row>
        <row r="7">
          <cell r="AM7" t="str">
            <v>CZ Capitalized Expenses</v>
          </cell>
        </row>
        <row r="8">
          <cell r="AM8" t="str">
            <v>Capacity Consol</v>
          </cell>
        </row>
        <row r="9">
          <cell r="AM9" t="str">
            <v>CP Capacity</v>
          </cell>
        </row>
        <row r="10">
          <cell r="AM10" t="str">
            <v>MD Modifications</v>
          </cell>
        </row>
        <row r="11">
          <cell r="AM11" t="str">
            <v>CV Coverage</v>
          </cell>
        </row>
        <row r="12">
          <cell r="AM12" t="str">
            <v>QT Quality</v>
          </cell>
        </row>
        <row r="13">
          <cell r="AM13" t="str">
            <v>AT Asset Transfer</v>
          </cell>
        </row>
        <row r="14">
          <cell r="AM14" t="str">
            <v>AN Analog System Capital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C"/>
      <sheetName val="marco"/>
      <sheetName val="Benchmarking"/>
      <sheetName val="GastosGes"/>
      <sheetName val="GastosGes (2)"/>
      <sheetName val="EE.RR"/>
      <sheetName val="EE.RRcierre"/>
      <sheetName val="ERgraf"/>
      <sheetName val="Balance "/>
      <sheetName val="M.Financ. Gràfico"/>
      <sheetName val="Deuda yCaja"/>
      <sheetName val="RrHh (2)"/>
      <sheetName val="RrHh"/>
      <sheetName val="EE.RR.copia"/>
      <sheetName val="Inicio"/>
      <sheetName val="Comentarios"/>
      <sheetName val="EE.RR."/>
      <sheetName val="ER+filiales"/>
      <sheetName val="ERgraf (2)"/>
      <sheetName val="Balance + Filiales"/>
      <sheetName val="Deuda&amp;Flujo"/>
      <sheetName val="Segur y Prote"/>
      <sheetName val="Magn. Princ. Resumen"/>
      <sheetName val="Magn. princ. res. cont."/>
      <sheetName val="Caratula"/>
      <sheetName val="GastosGes Reexp"/>
      <sheetName val="GastosGes Historicos"/>
      <sheetName val="RrHhcopia"/>
      <sheetName val="TM1.Settings"/>
      <sheetName val="Sys.Cap"/>
      <sheetName val="Tipo de Compra (2)"/>
      <sheetName val="REAL y EQ del Mes "/>
      <sheetName val="Desp_Op"/>
      <sheetName val="S Gles"/>
      <sheetName val="Base"/>
      <sheetName val="Discounts &amp; Decisions-Bas"/>
      <sheetName val="PH"/>
      <sheetName val="PH Acum"/>
      <sheetName val="Prev. cierre"/>
      <sheetName val="RH"/>
      <sheetName val="RH Acum"/>
      <sheetName val="UNO-acum"/>
      <sheetName val="FACTOR"/>
      <sheetName val="Supuestos"/>
      <sheetName val="Tablas"/>
    </sheetNames>
    <sheetDataSet>
      <sheetData sheetId="0" refreshError="1">
        <row r="2">
          <cell r="D2">
            <v>-1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DATA"/>
      <sheetName val="Var% Volumen"/>
      <sheetName val="Menu"/>
      <sheetName val="Curva (2)"/>
      <sheetName val="CD"/>
      <sheetName val="Resumen"/>
    </sheetNames>
    <sheetDataSet>
      <sheetData sheetId="0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O6" t="str">
            <v>PREC79</v>
          </cell>
          <cell r="P6">
            <v>0.134051</v>
          </cell>
          <cell r="Q6">
            <v>6.5038600000000002E-2</v>
          </cell>
          <cell r="R6">
            <v>0.15127589999999999</v>
          </cell>
          <cell r="S6">
            <v>8.1885799999999995E-2</v>
          </cell>
          <cell r="T6">
            <v>2.11524</v>
          </cell>
          <cell r="V6" t="str">
            <v>PROM79</v>
          </cell>
          <cell r="W6">
            <v>41.870108333333334</v>
          </cell>
          <cell r="X6">
            <v>18.40484166666667</v>
          </cell>
          <cell r="Y6">
            <v>4.1247666666666669</v>
          </cell>
          <cell r="Z6">
            <v>1.6163333333333334</v>
          </cell>
          <cell r="AA6">
            <v>7.1542500000000002</v>
          </cell>
          <cell r="AB6">
            <v>2.0364</v>
          </cell>
          <cell r="AC6">
            <v>2.673</v>
          </cell>
          <cell r="AD6">
            <v>0.80009166666666676</v>
          </cell>
          <cell r="AE6">
            <v>23.465266666666665</v>
          </cell>
          <cell r="AF6">
            <v>22.316666666666666</v>
          </cell>
          <cell r="AG6">
            <v>1.1486000000000001</v>
          </cell>
          <cell r="AI6" t="str">
            <v>POND79</v>
          </cell>
          <cell r="AJ6">
            <v>99.999999999999986</v>
          </cell>
          <cell r="AK6">
            <v>38.22901601352175</v>
          </cell>
          <cell r="AL6">
            <v>61.770983986478235</v>
          </cell>
          <cell r="AR6">
            <v>61.770983986478235</v>
          </cell>
          <cell r="AW6" t="str">
            <v>PREC79</v>
          </cell>
        </row>
        <row r="7">
          <cell r="A7">
            <v>197801</v>
          </cell>
          <cell r="B7">
            <v>25.1</v>
          </cell>
          <cell r="C7">
            <v>321.2</v>
          </cell>
          <cell r="D7">
            <v>107.7</v>
          </cell>
          <cell r="E7">
            <v>14.4</v>
          </cell>
          <cell r="F7">
            <v>31.8</v>
          </cell>
          <cell r="G7">
            <v>0</v>
          </cell>
          <cell r="H7">
            <v>2810.6</v>
          </cell>
          <cell r="I7">
            <v>0</v>
          </cell>
          <cell r="P7">
            <v>23.598267</v>
          </cell>
          <cell r="Q7">
            <v>97.493271000000007</v>
          </cell>
          <cell r="R7">
            <v>12.720815999999999</v>
          </cell>
          <cell r="S7">
            <v>26.534555999999998</v>
          </cell>
          <cell r="T7">
            <v>0</v>
          </cell>
          <cell r="W7">
            <v>12.499420228615236</v>
          </cell>
          <cell r="X7">
            <v>15.309999999999999</v>
          </cell>
          <cell r="Y7">
            <v>3.16</v>
          </cell>
          <cell r="Z7">
            <v>1.72</v>
          </cell>
          <cell r="AA7">
            <v>6.34</v>
          </cell>
          <cell r="AB7">
            <v>1.92</v>
          </cell>
          <cell r="AC7">
            <v>2.17</v>
          </cell>
          <cell r="AD7">
            <v>0</v>
          </cell>
          <cell r="AE7">
            <v>10.76</v>
          </cell>
          <cell r="AF7">
            <v>10.76</v>
          </cell>
          <cell r="AG7">
            <v>0</v>
          </cell>
          <cell r="AJ7">
            <v>60.125756574389435</v>
          </cell>
          <cell r="AK7">
            <v>83.184633029080643</v>
          </cell>
          <cell r="AL7">
            <v>45.855008395387223</v>
          </cell>
          <cell r="AR7">
            <v>45.855008395387223</v>
          </cell>
        </row>
        <row r="8">
          <cell r="A8">
            <v>197802</v>
          </cell>
          <cell r="B8">
            <v>25.4</v>
          </cell>
          <cell r="C8">
            <v>231.2</v>
          </cell>
          <cell r="D8">
            <v>95.7</v>
          </cell>
          <cell r="E8">
            <v>13.2</v>
          </cell>
          <cell r="F8">
            <v>27.8</v>
          </cell>
          <cell r="G8">
            <v>0</v>
          </cell>
          <cell r="H8">
            <v>2903</v>
          </cell>
          <cell r="I8">
            <v>0</v>
          </cell>
          <cell r="P8">
            <v>23.880317999999999</v>
          </cell>
          <cell r="Q8">
            <v>86.630511000000013</v>
          </cell>
          <cell r="R8">
            <v>11.660747999999998</v>
          </cell>
          <cell r="S8">
            <v>23.196875999999996</v>
          </cell>
          <cell r="T8">
            <v>0</v>
          </cell>
          <cell r="W8">
            <v>12.117777317952916</v>
          </cell>
          <cell r="X8">
            <v>13.73</v>
          </cell>
          <cell r="Y8">
            <v>3.2</v>
          </cell>
          <cell r="Z8">
            <v>1.24</v>
          </cell>
          <cell r="AA8">
            <v>5.63</v>
          </cell>
          <cell r="AB8">
            <v>1.76</v>
          </cell>
          <cell r="AC8">
            <v>1.9</v>
          </cell>
          <cell r="AD8">
            <v>0</v>
          </cell>
          <cell r="AE8">
            <v>11.12</v>
          </cell>
          <cell r="AF8">
            <v>11.12</v>
          </cell>
          <cell r="AG8">
            <v>0</v>
          </cell>
          <cell r="AJ8">
            <v>57.791590743417458</v>
          </cell>
          <cell r="AK8">
            <v>74.599935433656256</v>
          </cell>
          <cell r="AL8">
            <v>47.389190832407621</v>
          </cell>
          <cell r="AR8">
            <v>47.389190832407621</v>
          </cell>
        </row>
        <row r="9">
          <cell r="A9">
            <v>197803</v>
          </cell>
          <cell r="B9">
            <v>29.5</v>
          </cell>
          <cell r="C9">
            <v>321.7</v>
          </cell>
          <cell r="D9">
            <v>108.3</v>
          </cell>
          <cell r="E9">
            <v>13</v>
          </cell>
          <cell r="F9">
            <v>30.3</v>
          </cell>
          <cell r="G9">
            <v>0</v>
          </cell>
          <cell r="H9">
            <v>4369.5</v>
          </cell>
          <cell r="I9">
            <v>0</v>
          </cell>
          <cell r="P9">
            <v>27.735014999999997</v>
          </cell>
          <cell r="Q9">
            <v>98.036408999999992</v>
          </cell>
          <cell r="R9">
            <v>11.484069999999999</v>
          </cell>
          <cell r="S9">
            <v>25.282925999999996</v>
          </cell>
          <cell r="T9">
            <v>0</v>
          </cell>
          <cell r="W9">
            <v>16.30948082385126</v>
          </cell>
          <cell r="X9">
            <v>15.63</v>
          </cell>
          <cell r="Y9">
            <v>3.72</v>
          </cell>
          <cell r="Z9">
            <v>1.72</v>
          </cell>
          <cell r="AA9">
            <v>6.38</v>
          </cell>
          <cell r="AB9">
            <v>1.74</v>
          </cell>
          <cell r="AC9">
            <v>2.0699999999999998</v>
          </cell>
          <cell r="AD9">
            <v>0</v>
          </cell>
          <cell r="AE9">
            <v>16.73</v>
          </cell>
          <cell r="AF9">
            <v>16.73</v>
          </cell>
          <cell r="AG9">
            <v>0</v>
          </cell>
          <cell r="AJ9">
            <v>76.506120620125913</v>
          </cell>
          <cell r="AK9">
            <v>84.923305959799521</v>
          </cell>
          <cell r="AL9">
            <v>71.296867142642043</v>
          </cell>
          <cell r="AR9">
            <v>71.296867142642043</v>
          </cell>
        </row>
        <row r="10">
          <cell r="A10">
            <v>197804</v>
          </cell>
          <cell r="B10">
            <v>29.9</v>
          </cell>
          <cell r="C10">
            <v>236.8</v>
          </cell>
          <cell r="D10">
            <v>108.9</v>
          </cell>
          <cell r="E10">
            <v>13.8</v>
          </cell>
          <cell r="F10">
            <v>31.3</v>
          </cell>
          <cell r="G10">
            <v>0</v>
          </cell>
          <cell r="H10">
            <v>4440.2</v>
          </cell>
          <cell r="I10">
            <v>0</v>
          </cell>
          <cell r="P10">
            <v>28.111082999999997</v>
          </cell>
          <cell r="Q10">
            <v>98.579547000000005</v>
          </cell>
          <cell r="R10">
            <v>12.190782000000002</v>
          </cell>
          <cell r="S10">
            <v>26.117345999999998</v>
          </cell>
          <cell r="T10">
            <v>0</v>
          </cell>
          <cell r="W10">
            <v>16.399804448587705</v>
          </cell>
          <cell r="X10">
            <v>15.43</v>
          </cell>
          <cell r="Y10">
            <v>3.77</v>
          </cell>
          <cell r="Z10">
            <v>1.27</v>
          </cell>
          <cell r="AA10">
            <v>6.41</v>
          </cell>
          <cell r="AB10">
            <v>1.84</v>
          </cell>
          <cell r="AC10">
            <v>2.14</v>
          </cell>
          <cell r="AD10">
            <v>0</v>
          </cell>
          <cell r="AE10">
            <v>17</v>
          </cell>
          <cell r="AF10">
            <v>17</v>
          </cell>
          <cell r="AG10">
            <v>0</v>
          </cell>
          <cell r="AJ10">
            <v>76.80145684005528</v>
          </cell>
          <cell r="AK10">
            <v>83.836635378100226</v>
          </cell>
          <cell r="AL10">
            <v>72.44750397040734</v>
          </cell>
          <cell r="AR10">
            <v>72.44750397040734</v>
          </cell>
        </row>
        <row r="11">
          <cell r="A11">
            <v>197805</v>
          </cell>
          <cell r="B11">
            <v>29.1</v>
          </cell>
          <cell r="C11">
            <v>263.2</v>
          </cell>
          <cell r="D11">
            <v>110.3</v>
          </cell>
          <cell r="E11">
            <v>16</v>
          </cell>
          <cell r="F11">
            <v>33.4</v>
          </cell>
          <cell r="G11">
            <v>0</v>
          </cell>
          <cell r="H11">
            <v>4706.1000000000004</v>
          </cell>
          <cell r="I11">
            <v>0</v>
          </cell>
          <cell r="P11">
            <v>27.358946999999997</v>
          </cell>
          <cell r="Q11">
            <v>99.846868999999984</v>
          </cell>
          <cell r="R11">
            <v>14.13424</v>
          </cell>
          <cell r="S11">
            <v>27.869627999999999</v>
          </cell>
          <cell r="T11">
            <v>0</v>
          </cell>
          <cell r="W11">
            <v>17.243950974925507</v>
          </cell>
          <cell r="X11">
            <v>15.99</v>
          </cell>
          <cell r="Y11">
            <v>3.67</v>
          </cell>
          <cell r="Z11">
            <v>1.41</v>
          </cell>
          <cell r="AA11">
            <v>6.49</v>
          </cell>
          <cell r="AB11">
            <v>2.14</v>
          </cell>
          <cell r="AC11">
            <v>2.2799999999999998</v>
          </cell>
          <cell r="AD11">
            <v>0</v>
          </cell>
          <cell r="AE11">
            <v>18.02</v>
          </cell>
          <cell r="AF11">
            <v>18.02</v>
          </cell>
          <cell r="AG11">
            <v>0</v>
          </cell>
          <cell r="AJ11">
            <v>80.649734722562826</v>
          </cell>
          <cell r="AK11">
            <v>86.87931300685824</v>
          </cell>
          <cell r="AL11">
            <v>76.794354208631759</v>
          </cell>
          <cell r="AR11">
            <v>76.794354208631759</v>
          </cell>
        </row>
        <row r="12">
          <cell r="A12">
            <v>197806</v>
          </cell>
          <cell r="B12">
            <v>30.2</v>
          </cell>
          <cell r="C12">
            <v>343.7</v>
          </cell>
          <cell r="D12">
            <v>109.5</v>
          </cell>
          <cell r="E12">
            <v>15.2</v>
          </cell>
          <cell r="F12">
            <v>32.700000000000003</v>
          </cell>
          <cell r="G12">
            <v>0</v>
          </cell>
          <cell r="H12">
            <v>4461.8</v>
          </cell>
          <cell r="I12">
            <v>0</v>
          </cell>
          <cell r="P12">
            <v>28.393134</v>
          </cell>
          <cell r="Q12">
            <v>99.122685000000004</v>
          </cell>
          <cell r="R12">
            <v>13.427528000000001</v>
          </cell>
          <cell r="S12">
            <v>27.285533999999998</v>
          </cell>
          <cell r="T12">
            <v>0</v>
          </cell>
          <cell r="W12">
            <v>16.804751084702637</v>
          </cell>
          <cell r="X12">
            <v>16.36</v>
          </cell>
          <cell r="Y12">
            <v>3.81</v>
          </cell>
          <cell r="Z12">
            <v>1.84</v>
          </cell>
          <cell r="AA12">
            <v>6.45</v>
          </cell>
          <cell r="AB12">
            <v>2.0299999999999998</v>
          </cell>
          <cell r="AC12">
            <v>2.23</v>
          </cell>
          <cell r="AD12">
            <v>0</v>
          </cell>
          <cell r="AE12">
            <v>17.079999999999998</v>
          </cell>
          <cell r="AF12">
            <v>17.079999999999998</v>
          </cell>
          <cell r="AG12">
            <v>0</v>
          </cell>
          <cell r="AJ12">
            <v>78.943771442661131</v>
          </cell>
          <cell r="AK12">
            <v>88.889653583001916</v>
          </cell>
          <cell r="AL12">
            <v>72.788433400856306</v>
          </cell>
          <cell r="AR12">
            <v>72.788433400856306</v>
          </cell>
        </row>
        <row r="13">
          <cell r="A13">
            <v>197807</v>
          </cell>
          <cell r="B13">
            <v>29.9</v>
          </cell>
          <cell r="C13">
            <v>290.5</v>
          </cell>
          <cell r="D13">
            <v>109.7</v>
          </cell>
          <cell r="E13">
            <v>13.9</v>
          </cell>
          <cell r="F13">
            <v>32.299999999999997</v>
          </cell>
          <cell r="G13">
            <v>0</v>
          </cell>
          <cell r="H13">
            <v>4694.8999999999996</v>
          </cell>
          <cell r="I13">
            <v>0</v>
          </cell>
          <cell r="P13">
            <v>28.111082999999997</v>
          </cell>
          <cell r="Q13">
            <v>99.303731000000013</v>
          </cell>
          <cell r="R13">
            <v>12.279121</v>
          </cell>
          <cell r="S13">
            <v>26.951765999999992</v>
          </cell>
          <cell r="T13">
            <v>0</v>
          </cell>
          <cell r="W13">
            <v>17.165721958911988</v>
          </cell>
          <cell r="X13">
            <v>15.850000000000001</v>
          </cell>
          <cell r="Y13">
            <v>3.77</v>
          </cell>
          <cell r="Z13">
            <v>1.55</v>
          </cell>
          <cell r="AA13">
            <v>6.46</v>
          </cell>
          <cell r="AB13">
            <v>1.86</v>
          </cell>
          <cell r="AC13">
            <v>2.21</v>
          </cell>
          <cell r="AD13">
            <v>0</v>
          </cell>
          <cell r="AE13">
            <v>17.98</v>
          </cell>
          <cell r="AF13">
            <v>17.98</v>
          </cell>
          <cell r="AG13">
            <v>0</v>
          </cell>
          <cell r="AJ13">
            <v>80.253640561134475</v>
          </cell>
          <cell r="AK13">
            <v>86.118643599668744</v>
          </cell>
          <cell r="AL13">
            <v>76.623889493407276</v>
          </cell>
          <cell r="AR13">
            <v>76.623889493407276</v>
          </cell>
        </row>
        <row r="14">
          <cell r="A14">
            <v>197808</v>
          </cell>
          <cell r="B14">
            <v>22.6</v>
          </cell>
          <cell r="C14">
            <v>35.6</v>
          </cell>
          <cell r="D14">
            <v>95.3</v>
          </cell>
          <cell r="E14">
            <v>10</v>
          </cell>
          <cell r="F14">
            <v>23</v>
          </cell>
          <cell r="G14">
            <v>0</v>
          </cell>
          <cell r="H14">
            <v>5131.1000000000004</v>
          </cell>
          <cell r="I14">
            <v>0</v>
          </cell>
          <cell r="P14">
            <v>21.247842000000002</v>
          </cell>
          <cell r="Q14">
            <v>86.268418999999994</v>
          </cell>
          <cell r="R14">
            <v>8.8338999999999999</v>
          </cell>
          <cell r="S14">
            <v>19.191659999999999</v>
          </cell>
          <cell r="T14">
            <v>0</v>
          </cell>
          <cell r="W14">
            <v>16.557272604506089</v>
          </cell>
          <cell r="X14">
            <v>11.56</v>
          </cell>
          <cell r="Y14">
            <v>2.85</v>
          </cell>
          <cell r="Z14">
            <v>0.19</v>
          </cell>
          <cell r="AA14">
            <v>5.61</v>
          </cell>
          <cell r="AB14">
            <v>1.34</v>
          </cell>
          <cell r="AC14">
            <v>1.57</v>
          </cell>
          <cell r="AD14">
            <v>0</v>
          </cell>
          <cell r="AE14">
            <v>19.649999999999999</v>
          </cell>
          <cell r="AF14">
            <v>19.649999999999999</v>
          </cell>
          <cell r="AG14">
            <v>0</v>
          </cell>
          <cell r="AJ14">
            <v>75.738987423448378</v>
          </cell>
          <cell r="AK14">
            <v>62.80955962221897</v>
          </cell>
          <cell r="AL14">
            <v>83.740791354029639</v>
          </cell>
          <cell r="AR14">
            <v>83.740791354029639</v>
          </cell>
        </row>
        <row r="15">
          <cell r="A15">
            <v>197809</v>
          </cell>
          <cell r="B15">
            <v>35</v>
          </cell>
          <cell r="C15">
            <v>253.7</v>
          </cell>
          <cell r="D15">
            <v>108</v>
          </cell>
          <cell r="E15">
            <v>13.7</v>
          </cell>
          <cell r="F15">
            <v>32.1</v>
          </cell>
          <cell r="G15">
            <v>0</v>
          </cell>
          <cell r="H15">
            <v>5058.2</v>
          </cell>
          <cell r="I15">
            <v>0</v>
          </cell>
          <cell r="P15">
            <v>32.905949999999997</v>
          </cell>
          <cell r="Q15">
            <v>97.764840000000007</v>
          </cell>
          <cell r="R15">
            <v>12.102442999999999</v>
          </cell>
          <cell r="S15">
            <v>26.784881999999996</v>
          </cell>
          <cell r="T15">
            <v>0</v>
          </cell>
          <cell r="W15">
            <v>18.139025684364597</v>
          </cell>
          <cell r="X15">
            <v>16.150000000000002</v>
          </cell>
          <cell r="Y15">
            <v>4.41</v>
          </cell>
          <cell r="Z15">
            <v>1.36</v>
          </cell>
          <cell r="AA15">
            <v>6.36</v>
          </cell>
          <cell r="AB15">
            <v>1.83</v>
          </cell>
          <cell r="AC15">
            <v>2.19</v>
          </cell>
          <cell r="AD15">
            <v>0</v>
          </cell>
          <cell r="AE15">
            <v>19.37</v>
          </cell>
          <cell r="AF15">
            <v>19.37</v>
          </cell>
          <cell r="AG15">
            <v>0</v>
          </cell>
          <cell r="AJ15">
            <v>84.535871952223573</v>
          </cell>
          <cell r="AK15">
            <v>87.748649472217679</v>
          </cell>
          <cell r="AL15">
            <v>82.547538347458243</v>
          </cell>
          <cell r="AR15">
            <v>82.547538347458243</v>
          </cell>
        </row>
        <row r="16">
          <cell r="A16">
            <v>197810</v>
          </cell>
          <cell r="B16">
            <v>34.700000000000003</v>
          </cell>
          <cell r="C16">
            <v>354.9</v>
          </cell>
          <cell r="D16">
            <v>110.1</v>
          </cell>
          <cell r="E16">
            <v>13.4</v>
          </cell>
          <cell r="F16">
            <v>34.299999999999997</v>
          </cell>
          <cell r="G16">
            <v>0</v>
          </cell>
          <cell r="H16">
            <v>5517</v>
          </cell>
          <cell r="I16">
            <v>0</v>
          </cell>
          <cell r="P16">
            <v>32.623899000000002</v>
          </cell>
          <cell r="Q16">
            <v>99.665822999999989</v>
          </cell>
          <cell r="R16">
            <v>11.837426000000001</v>
          </cell>
          <cell r="S16">
            <v>28.620605999999995</v>
          </cell>
          <cell r="T16">
            <v>0</v>
          </cell>
          <cell r="W16">
            <v>19.499089721026674</v>
          </cell>
          <cell r="X16">
            <v>16.88</v>
          </cell>
          <cell r="Y16">
            <v>4.37</v>
          </cell>
          <cell r="Z16">
            <v>1.9</v>
          </cell>
          <cell r="AA16">
            <v>6.48</v>
          </cell>
          <cell r="AB16">
            <v>1.79</v>
          </cell>
          <cell r="AC16">
            <v>2.34</v>
          </cell>
          <cell r="AD16">
            <v>0</v>
          </cell>
          <cell r="AE16">
            <v>21.12</v>
          </cell>
          <cell r="AF16">
            <v>21.12</v>
          </cell>
          <cell r="AG16">
            <v>0</v>
          </cell>
          <cell r="AJ16">
            <v>90.658943392795805</v>
          </cell>
          <cell r="AK16">
            <v>91.714997095420074</v>
          </cell>
          <cell r="AL16">
            <v>90.005369638529586</v>
          </cell>
          <cell r="AR16">
            <v>90.005369638529586</v>
          </cell>
        </row>
        <row r="17">
          <cell r="A17">
            <v>197811</v>
          </cell>
          <cell r="B17">
            <v>37.799999999999997</v>
          </cell>
          <cell r="C17">
            <v>316.39999999999998</v>
          </cell>
          <cell r="D17">
            <v>108.5</v>
          </cell>
          <cell r="E17">
            <v>14.4</v>
          </cell>
          <cell r="F17">
            <v>34.200000000000003</v>
          </cell>
          <cell r="G17">
            <v>0</v>
          </cell>
          <cell r="H17">
            <v>5531.4</v>
          </cell>
          <cell r="I17">
            <v>0</v>
          </cell>
          <cell r="P17">
            <v>35.538425999999994</v>
          </cell>
          <cell r="Q17">
            <v>98.217454999999987</v>
          </cell>
          <cell r="R17">
            <v>12.720815999999999</v>
          </cell>
          <cell r="S17">
            <v>28.537163999999997</v>
          </cell>
          <cell r="T17">
            <v>0</v>
          </cell>
          <cell r="W17">
            <v>19.620256146648309</v>
          </cell>
          <cell r="X17">
            <v>17.100000000000001</v>
          </cell>
          <cell r="Y17">
            <v>4.76</v>
          </cell>
          <cell r="Z17">
            <v>1.69</v>
          </cell>
          <cell r="AA17">
            <v>6.39</v>
          </cell>
          <cell r="AB17">
            <v>1.92</v>
          </cell>
          <cell r="AC17">
            <v>2.34</v>
          </cell>
          <cell r="AD17">
            <v>0</v>
          </cell>
          <cell r="AE17">
            <v>21.18</v>
          </cell>
          <cell r="AF17">
            <v>21.18</v>
          </cell>
          <cell r="AG17">
            <v>0</v>
          </cell>
          <cell r="AJ17">
            <v>91.273855808472931</v>
          </cell>
          <cell r="AK17">
            <v>92.910334735289297</v>
          </cell>
          <cell r="AL17">
            <v>90.261066711366311</v>
          </cell>
          <cell r="AR17">
            <v>90.261066711366311</v>
          </cell>
        </row>
        <row r="18">
          <cell r="A18">
            <v>197812</v>
          </cell>
          <cell r="B18">
            <v>31.4</v>
          </cell>
          <cell r="C18">
            <v>306.89999999999998</v>
          </cell>
          <cell r="D18">
            <v>111.9</v>
          </cell>
          <cell r="E18">
            <v>16.8</v>
          </cell>
          <cell r="F18">
            <v>34</v>
          </cell>
          <cell r="G18">
            <v>0</v>
          </cell>
          <cell r="H18">
            <v>5446.8</v>
          </cell>
          <cell r="I18">
            <v>0</v>
          </cell>
          <cell r="P18">
            <v>29.521337999999997</v>
          </cell>
          <cell r="Q18">
            <v>101.295237</v>
          </cell>
          <cell r="R18">
            <v>14.840952</v>
          </cell>
          <cell r="S18">
            <v>28.370279999999998</v>
          </cell>
          <cell r="T18">
            <v>0</v>
          </cell>
          <cell r="W18">
            <v>19.292610343445602</v>
          </cell>
          <cell r="X18">
            <v>16.759999999999998</v>
          </cell>
          <cell r="Y18">
            <v>3.96</v>
          </cell>
          <cell r="Z18">
            <v>1.64</v>
          </cell>
          <cell r="AA18">
            <v>6.59</v>
          </cell>
          <cell r="AB18">
            <v>2.25</v>
          </cell>
          <cell r="AC18">
            <v>2.3199999999999998</v>
          </cell>
          <cell r="AD18">
            <v>0</v>
          </cell>
          <cell r="AE18">
            <v>20.86</v>
          </cell>
          <cell r="AF18">
            <v>20.86</v>
          </cell>
          <cell r="AG18">
            <v>0</v>
          </cell>
          <cell r="AJ18">
            <v>89.725254052745115</v>
          </cell>
          <cell r="AK18">
            <v>91.062994746400491</v>
          </cell>
          <cell r="AL18">
            <v>88.897348989570403</v>
          </cell>
          <cell r="AR18">
            <v>88.897348989570403</v>
          </cell>
        </row>
        <row r="19">
          <cell r="A19">
            <v>197901</v>
          </cell>
          <cell r="B19">
            <v>33</v>
          </cell>
          <cell r="C19">
            <v>308.39999999999998</v>
          </cell>
          <cell r="D19">
            <v>110.8</v>
          </cell>
          <cell r="E19">
            <v>13.3</v>
          </cell>
          <cell r="F19">
            <v>32.6</v>
          </cell>
          <cell r="G19">
            <v>0</v>
          </cell>
          <cell r="H19">
            <v>5089.2</v>
          </cell>
          <cell r="I19">
            <v>0</v>
          </cell>
          <cell r="P19">
            <v>31.025609999999997</v>
          </cell>
          <cell r="Q19">
            <v>100.29948399999999</v>
          </cell>
          <cell r="R19">
            <v>11.749086999999999</v>
          </cell>
          <cell r="S19">
            <v>27.202091999999997</v>
          </cell>
          <cell r="T19">
            <v>0</v>
          </cell>
          <cell r="W19">
            <v>18.285785995574059</v>
          </cell>
          <cell r="X19">
            <v>16.34</v>
          </cell>
          <cell r="Y19">
            <v>4.16</v>
          </cell>
          <cell r="Z19">
            <v>1.65</v>
          </cell>
          <cell r="AA19">
            <v>6.52</v>
          </cell>
          <cell r="AB19">
            <v>1.78</v>
          </cell>
          <cell r="AC19">
            <v>2.23</v>
          </cell>
          <cell r="AD19">
            <v>0</v>
          </cell>
          <cell r="AE19">
            <v>19.489999999999998</v>
          </cell>
          <cell r="AF19">
            <v>19.489999999999998</v>
          </cell>
          <cell r="AG19">
            <v>0</v>
          </cell>
          <cell r="AJ19">
            <v>85.246417445212757</v>
          </cell>
          <cell r="AK19">
            <v>88.780986524832002</v>
          </cell>
          <cell r="AL19">
            <v>83.058932493131692</v>
          </cell>
          <cell r="AR19">
            <v>83.058932493131692</v>
          </cell>
        </row>
        <row r="20">
          <cell r="A20">
            <v>197902</v>
          </cell>
          <cell r="B20">
            <v>27.2</v>
          </cell>
          <cell r="C20">
            <v>253.9</v>
          </cell>
          <cell r="D20">
            <v>108.4</v>
          </cell>
          <cell r="E20">
            <v>12.7</v>
          </cell>
          <cell r="F20">
            <v>28.4</v>
          </cell>
          <cell r="G20">
            <v>0</v>
          </cell>
          <cell r="H20">
            <v>4592.3</v>
          </cell>
          <cell r="I20">
            <v>0</v>
          </cell>
          <cell r="P20">
            <v>25.572623999999998</v>
          </cell>
          <cell r="Q20">
            <v>98.126931999999996</v>
          </cell>
          <cell r="R20">
            <v>11.219052999999999</v>
          </cell>
          <cell r="S20">
            <v>23.697527999999998</v>
          </cell>
          <cell r="T20">
            <v>0</v>
          </cell>
          <cell r="W20">
            <v>16.521056256425446</v>
          </cell>
          <cell r="X20">
            <v>14.809999999999999</v>
          </cell>
          <cell r="Y20">
            <v>3.43</v>
          </cell>
          <cell r="Z20">
            <v>1.36</v>
          </cell>
          <cell r="AA20">
            <v>6.38</v>
          </cell>
          <cell r="AB20">
            <v>1.7</v>
          </cell>
          <cell r="AC20">
            <v>1.94</v>
          </cell>
          <cell r="AD20">
            <v>0</v>
          </cell>
          <cell r="AE20">
            <v>17.579999999999998</v>
          </cell>
          <cell r="AF20">
            <v>17.579999999999998</v>
          </cell>
          <cell r="AG20">
            <v>0</v>
          </cell>
          <cell r="AJ20">
            <v>77.040461194096665</v>
          </cell>
          <cell r="AK20">
            <v>80.467956574832428</v>
          </cell>
          <cell r="AL20">
            <v>74.919242341162402</v>
          </cell>
          <cell r="AR20">
            <v>74.919242341162402</v>
          </cell>
        </row>
        <row r="21">
          <cell r="A21">
            <v>197903</v>
          </cell>
          <cell r="B21">
            <v>20.2</v>
          </cell>
          <cell r="C21">
            <v>282.7</v>
          </cell>
          <cell r="D21">
            <v>109.5</v>
          </cell>
          <cell r="E21">
            <v>13.8</v>
          </cell>
          <cell r="F21">
            <v>33.4</v>
          </cell>
          <cell r="G21">
            <v>0</v>
          </cell>
          <cell r="H21">
            <v>5673.5</v>
          </cell>
          <cell r="I21">
            <v>0</v>
          </cell>
          <cell r="P21">
            <v>18.991433999999998</v>
          </cell>
          <cell r="Q21">
            <v>99.122685000000004</v>
          </cell>
          <cell r="R21">
            <v>12.190782000000002</v>
          </cell>
          <cell r="S21">
            <v>27.869627999999999</v>
          </cell>
          <cell r="T21">
            <v>0</v>
          </cell>
          <cell r="W21">
            <v>19.009562764641302</v>
          </cell>
          <cell r="X21">
            <v>14.629999999999999</v>
          </cell>
          <cell r="Y21">
            <v>2.5499999999999998</v>
          </cell>
          <cell r="Z21">
            <v>1.51</v>
          </cell>
          <cell r="AA21">
            <v>6.45</v>
          </cell>
          <cell r="AB21">
            <v>1.84</v>
          </cell>
          <cell r="AC21">
            <v>2.2799999999999998</v>
          </cell>
          <cell r="AD21">
            <v>0</v>
          </cell>
          <cell r="AE21">
            <v>21.72</v>
          </cell>
          <cell r="AF21">
            <v>21.72</v>
          </cell>
          <cell r="AG21">
            <v>0</v>
          </cell>
          <cell r="AJ21">
            <v>87.564895326668918</v>
          </cell>
          <cell r="AK21">
            <v>79.489953051303047</v>
          </cell>
          <cell r="AL21">
            <v>92.56234036689689</v>
          </cell>
          <cell r="AR21">
            <v>92.56234036689689</v>
          </cell>
        </row>
        <row r="22">
          <cell r="A22">
            <v>197904</v>
          </cell>
          <cell r="B22">
            <v>29.7</v>
          </cell>
          <cell r="C22">
            <v>352.8</v>
          </cell>
          <cell r="D22">
            <v>109</v>
          </cell>
          <cell r="E22">
            <v>13.3</v>
          </cell>
          <cell r="F22">
            <v>32.6</v>
          </cell>
          <cell r="G22">
            <v>0</v>
          </cell>
          <cell r="H22">
            <v>6016.4</v>
          </cell>
          <cell r="I22">
            <v>0</v>
          </cell>
          <cell r="P22">
            <v>27.923048999999995</v>
          </cell>
          <cell r="Q22">
            <v>98.670069999999996</v>
          </cell>
          <cell r="R22">
            <v>11.749086999999999</v>
          </cell>
          <cell r="S22">
            <v>27.202091999999997</v>
          </cell>
          <cell r="T22">
            <v>0</v>
          </cell>
          <cell r="W22">
            <v>20.37161468225618</v>
          </cell>
          <cell r="X22">
            <v>16.059999999999999</v>
          </cell>
          <cell r="Y22">
            <v>3.74</v>
          </cell>
          <cell r="Z22">
            <v>1.89</v>
          </cell>
          <cell r="AA22">
            <v>6.42</v>
          </cell>
          <cell r="AB22">
            <v>1.78</v>
          </cell>
          <cell r="AC22">
            <v>2.23</v>
          </cell>
          <cell r="AD22">
            <v>0</v>
          </cell>
          <cell r="AE22">
            <v>23.04</v>
          </cell>
          <cell r="AF22">
            <v>23.04</v>
          </cell>
          <cell r="AG22">
            <v>0</v>
          </cell>
          <cell r="AJ22">
            <v>94.009998296266261</v>
          </cell>
          <cell r="AK22">
            <v>87.259647710452981</v>
          </cell>
          <cell r="AL22">
            <v>98.187675969304991</v>
          </cell>
          <cell r="AR22">
            <v>98.187675969304991</v>
          </cell>
        </row>
        <row r="23">
          <cell r="A23">
            <v>197905</v>
          </cell>
          <cell r="B23">
            <v>32.299999999999997</v>
          </cell>
          <cell r="C23">
            <v>384.9</v>
          </cell>
          <cell r="D23">
            <v>110.7</v>
          </cell>
          <cell r="E23">
            <v>13.6</v>
          </cell>
          <cell r="F23">
            <v>34.1</v>
          </cell>
          <cell r="G23">
            <v>0</v>
          </cell>
          <cell r="H23">
            <v>6186.9</v>
          </cell>
          <cell r="I23">
            <v>0</v>
          </cell>
          <cell r="P23">
            <v>30.367490999999994</v>
          </cell>
          <cell r="Q23">
            <v>100.208961</v>
          </cell>
          <cell r="R23">
            <v>12.014104</v>
          </cell>
          <cell r="S23">
            <v>28.453721999999999</v>
          </cell>
          <cell r="T23">
            <v>0</v>
          </cell>
          <cell r="W23">
            <v>21.056020796668349</v>
          </cell>
          <cell r="X23">
            <v>16.8</v>
          </cell>
          <cell r="Y23">
            <v>4.07</v>
          </cell>
          <cell r="Z23">
            <v>2.06</v>
          </cell>
          <cell r="AA23">
            <v>6.52</v>
          </cell>
          <cell r="AB23">
            <v>1.82</v>
          </cell>
          <cell r="AC23">
            <v>2.33</v>
          </cell>
          <cell r="AD23">
            <v>0</v>
          </cell>
          <cell r="AE23">
            <v>23.69</v>
          </cell>
          <cell r="AF23">
            <v>23.69</v>
          </cell>
          <cell r="AG23">
            <v>0</v>
          </cell>
          <cell r="AJ23">
            <v>97.258153281915455</v>
          </cell>
          <cell r="AK23">
            <v>91.280328862740362</v>
          </cell>
          <cell r="AL23">
            <v>100.95772759170292</v>
          </cell>
          <cell r="AR23">
            <v>100.95772759170292</v>
          </cell>
        </row>
        <row r="24">
          <cell r="A24">
            <v>197906</v>
          </cell>
          <cell r="B24">
            <v>30.9</v>
          </cell>
          <cell r="C24">
            <v>362.9</v>
          </cell>
          <cell r="D24">
            <v>109.9</v>
          </cell>
          <cell r="E24">
            <v>12.4</v>
          </cell>
          <cell r="F24">
            <v>30.3</v>
          </cell>
          <cell r="G24">
            <v>0</v>
          </cell>
          <cell r="H24">
            <v>6043.8</v>
          </cell>
          <cell r="I24">
            <v>0</v>
          </cell>
          <cell r="P24">
            <v>29.051252999999996</v>
          </cell>
          <cell r="Q24">
            <v>99.484776999999994</v>
          </cell>
          <cell r="R24">
            <v>10.954036</v>
          </cell>
          <cell r="S24">
            <v>25.282925999999996</v>
          </cell>
          <cell r="T24">
            <v>0</v>
          </cell>
          <cell r="W24">
            <v>20.421916961438601</v>
          </cell>
          <cell r="X24">
            <v>16.03</v>
          </cell>
          <cell r="Y24">
            <v>3.89</v>
          </cell>
          <cell r="Z24">
            <v>1.94</v>
          </cell>
          <cell r="AA24">
            <v>6.47</v>
          </cell>
          <cell r="AB24">
            <v>1.66</v>
          </cell>
          <cell r="AC24">
            <v>2.0699999999999998</v>
          </cell>
          <cell r="AD24">
            <v>0</v>
          </cell>
          <cell r="AE24">
            <v>23.14</v>
          </cell>
          <cell r="AF24">
            <v>23.14</v>
          </cell>
          <cell r="AG24">
            <v>0</v>
          </cell>
          <cell r="AJ24">
            <v>94.21092910552224</v>
          </cell>
          <cell r="AK24">
            <v>87.096647123198096</v>
          </cell>
          <cell r="AL24">
            <v>98.613837757366213</v>
          </cell>
          <cell r="AR24">
            <v>98.613837757366213</v>
          </cell>
        </row>
        <row r="25">
          <cell r="A25">
            <v>197907</v>
          </cell>
          <cell r="B25">
            <v>31.9</v>
          </cell>
          <cell r="C25">
            <v>340.2</v>
          </cell>
          <cell r="D25">
            <v>110.2</v>
          </cell>
          <cell r="E25">
            <v>12.5</v>
          </cell>
          <cell r="F25">
            <v>30.2</v>
          </cell>
          <cell r="G25">
            <v>0</v>
          </cell>
          <cell r="H25">
            <v>6264.3</v>
          </cell>
          <cell r="I25">
            <v>0</v>
          </cell>
          <cell r="P25">
            <v>29.991422999999994</v>
          </cell>
          <cell r="Q25">
            <v>99.756345999999994</v>
          </cell>
          <cell r="R25">
            <v>11.042375</v>
          </cell>
          <cell r="S25">
            <v>25.199483999999998</v>
          </cell>
          <cell r="T25">
            <v>0</v>
          </cell>
          <cell r="W25">
            <v>20.958439030127721</v>
          </cell>
          <cell r="X25">
            <v>16.059999999999999</v>
          </cell>
          <cell r="Y25">
            <v>4.0199999999999996</v>
          </cell>
          <cell r="Z25">
            <v>1.82</v>
          </cell>
          <cell r="AA25">
            <v>6.49</v>
          </cell>
          <cell r="AB25">
            <v>1.67</v>
          </cell>
          <cell r="AC25">
            <v>2.06</v>
          </cell>
          <cell r="AD25">
            <v>0</v>
          </cell>
          <cell r="AE25">
            <v>23.99</v>
          </cell>
          <cell r="AF25">
            <v>23.99</v>
          </cell>
          <cell r="AG25">
            <v>0</v>
          </cell>
          <cell r="AJ25">
            <v>96.51081942993423</v>
          </cell>
          <cell r="AK25">
            <v>87.259647710452981</v>
          </cell>
          <cell r="AL25">
            <v>102.23621295588659</v>
          </cell>
          <cell r="AR25">
            <v>102.23621295588659</v>
          </cell>
        </row>
        <row r="26">
          <cell r="A26">
            <v>197908</v>
          </cell>
          <cell r="B26">
            <v>34.5</v>
          </cell>
          <cell r="C26">
            <v>259.8</v>
          </cell>
          <cell r="D26">
            <v>110.5</v>
          </cell>
          <cell r="E26">
            <v>14.2</v>
          </cell>
          <cell r="F26">
            <v>33.5</v>
          </cell>
          <cell r="G26">
            <v>0</v>
          </cell>
          <cell r="H26">
            <v>6248.9</v>
          </cell>
          <cell r="I26">
            <v>0</v>
          </cell>
          <cell r="P26">
            <v>32.435865</v>
          </cell>
          <cell r="Q26">
            <v>100.02791499999999</v>
          </cell>
          <cell r="R26">
            <v>12.544137999999998</v>
          </cell>
          <cell r="S26">
            <v>27.953069999999997</v>
          </cell>
          <cell r="T26">
            <v>0</v>
          </cell>
          <cell r="W26">
            <v>21.066646700587217</v>
          </cell>
          <cell r="X26">
            <v>16.440000000000001</v>
          </cell>
          <cell r="Y26">
            <v>4.3499999999999996</v>
          </cell>
          <cell r="Z26">
            <v>1.39</v>
          </cell>
          <cell r="AA26">
            <v>6.51</v>
          </cell>
          <cell r="AB26">
            <v>1.9</v>
          </cell>
          <cell r="AC26">
            <v>2.29</v>
          </cell>
          <cell r="AD26">
            <v>0</v>
          </cell>
          <cell r="AE26">
            <v>23.93</v>
          </cell>
          <cell r="AF26">
            <v>23.93</v>
          </cell>
          <cell r="AG26">
            <v>0</v>
          </cell>
          <cell r="AJ26">
            <v>97.142177426333234</v>
          </cell>
          <cell r="AK26">
            <v>89.324321815681643</v>
          </cell>
          <cell r="AL26">
            <v>101.98051588304983</v>
          </cell>
          <cell r="AR26">
            <v>101.98051588304983</v>
          </cell>
        </row>
        <row r="27">
          <cell r="A27">
            <v>197909</v>
          </cell>
          <cell r="B27">
            <v>30.1</v>
          </cell>
          <cell r="C27">
            <v>298.5</v>
          </cell>
          <cell r="D27">
            <v>110.2</v>
          </cell>
          <cell r="E27">
            <v>13.8</v>
          </cell>
          <cell r="F27">
            <v>34.1</v>
          </cell>
          <cell r="G27">
            <v>0</v>
          </cell>
          <cell r="H27">
            <v>6052.5</v>
          </cell>
          <cell r="I27">
            <v>0</v>
          </cell>
          <cell r="P27">
            <v>28.299117000000003</v>
          </cell>
          <cell r="Q27">
            <v>99.756345999999994</v>
          </cell>
          <cell r="R27">
            <v>12.190782000000002</v>
          </cell>
          <cell r="S27">
            <v>28.453721999999999</v>
          </cell>
          <cell r="T27">
            <v>0</v>
          </cell>
          <cell r="W27">
            <v>20.454271158235898</v>
          </cell>
          <cell r="X27">
            <v>16.05</v>
          </cell>
          <cell r="Y27">
            <v>3.79</v>
          </cell>
          <cell r="Z27">
            <v>1.6</v>
          </cell>
          <cell r="AA27">
            <v>6.49</v>
          </cell>
          <cell r="AB27">
            <v>1.84</v>
          </cell>
          <cell r="AC27">
            <v>2.33</v>
          </cell>
          <cell r="AD27">
            <v>0</v>
          </cell>
          <cell r="AE27">
            <v>23.18</v>
          </cell>
          <cell r="AF27">
            <v>23.18</v>
          </cell>
          <cell r="AG27">
            <v>0</v>
          </cell>
          <cell r="AJ27">
            <v>94.357769184535357</v>
          </cell>
          <cell r="AK27">
            <v>87.205314181368024</v>
          </cell>
          <cell r="AL27">
            <v>98.784302472590696</v>
          </cell>
          <cell r="AR27">
            <v>98.784302472590696</v>
          </cell>
        </row>
        <row r="28">
          <cell r="A28">
            <v>197910</v>
          </cell>
          <cell r="B28">
            <v>33</v>
          </cell>
          <cell r="C28">
            <v>252.8</v>
          </cell>
          <cell r="D28">
            <v>111.8</v>
          </cell>
          <cell r="E28">
            <v>14.1</v>
          </cell>
          <cell r="F28">
            <v>33.700000000000003</v>
          </cell>
          <cell r="G28">
            <v>0</v>
          </cell>
          <cell r="H28">
            <v>5876.4</v>
          </cell>
          <cell r="I28">
            <v>0</v>
          </cell>
          <cell r="P28">
            <v>31.025609999999997</v>
          </cell>
          <cell r="Q28">
            <v>101.20471399999998</v>
          </cell>
          <cell r="R28">
            <v>12.455798999999999</v>
          </cell>
          <cell r="S28">
            <v>28.119953999999996</v>
          </cell>
          <cell r="T28">
            <v>0</v>
          </cell>
          <cell r="W28">
            <v>20.11833230235759</v>
          </cell>
          <cell r="X28">
            <v>16.27</v>
          </cell>
          <cell r="Y28">
            <v>4.16</v>
          </cell>
          <cell r="Z28">
            <v>1.35</v>
          </cell>
          <cell r="AA28">
            <v>6.58</v>
          </cell>
          <cell r="AB28">
            <v>1.88</v>
          </cell>
          <cell r="AC28">
            <v>2.2999999999999998</v>
          </cell>
          <cell r="AD28">
            <v>0</v>
          </cell>
          <cell r="AE28">
            <v>22.5</v>
          </cell>
          <cell r="AF28">
            <v>22.5</v>
          </cell>
          <cell r="AG28">
            <v>0</v>
          </cell>
          <cell r="AJ28">
            <v>93.024673559250076</v>
          </cell>
          <cell r="AK28">
            <v>88.400651821237247</v>
          </cell>
          <cell r="AL28">
            <v>95.886402313774411</v>
          </cell>
          <cell r="AR28">
            <v>95.886402313774411</v>
          </cell>
        </row>
        <row r="29">
          <cell r="A29">
            <v>197911</v>
          </cell>
          <cell r="B29">
            <v>33.799999999999997</v>
          </cell>
          <cell r="C29">
            <v>217.3</v>
          </cell>
          <cell r="D29">
            <v>109.4</v>
          </cell>
          <cell r="E29">
            <v>13.7</v>
          </cell>
          <cell r="F29">
            <v>34.200000000000003</v>
          </cell>
          <cell r="G29">
            <v>0</v>
          </cell>
          <cell r="H29">
            <v>5824.9</v>
          </cell>
          <cell r="I29">
            <v>0</v>
          </cell>
          <cell r="P29">
            <v>31.777745999999997</v>
          </cell>
          <cell r="Q29">
            <v>99.032162000000014</v>
          </cell>
          <cell r="R29">
            <v>12.102442999999999</v>
          </cell>
          <cell r="S29">
            <v>28.537163999999997</v>
          </cell>
          <cell r="T29">
            <v>0</v>
          </cell>
          <cell r="W29">
            <v>19.903040695952186</v>
          </cell>
          <cell r="X29">
            <v>16.03</v>
          </cell>
          <cell r="Y29">
            <v>4.26</v>
          </cell>
          <cell r="Z29">
            <v>1.1599999999999999</v>
          </cell>
          <cell r="AA29">
            <v>6.44</v>
          </cell>
          <cell r="AB29">
            <v>1.83</v>
          </cell>
          <cell r="AC29">
            <v>2.34</v>
          </cell>
          <cell r="AD29">
            <v>0</v>
          </cell>
          <cell r="AE29">
            <v>22.3</v>
          </cell>
          <cell r="AF29">
            <v>22.3</v>
          </cell>
          <cell r="AG29">
            <v>0</v>
          </cell>
          <cell r="AJ29">
            <v>91.999676734700046</v>
          </cell>
          <cell r="AK29">
            <v>87.096647123198096</v>
          </cell>
          <cell r="AL29">
            <v>95.034078737651967</v>
          </cell>
          <cell r="AR29">
            <v>95.034078737651967</v>
          </cell>
        </row>
        <row r="30">
          <cell r="A30">
            <v>197912</v>
          </cell>
          <cell r="B30">
            <v>32.6</v>
          </cell>
          <cell r="C30">
            <v>315.2</v>
          </cell>
          <cell r="D30">
            <v>109.4</v>
          </cell>
          <cell r="E30">
            <v>14.1</v>
          </cell>
          <cell r="F30">
            <v>34.6</v>
          </cell>
          <cell r="G30">
            <v>0</v>
          </cell>
          <cell r="H30">
            <v>6083.3</v>
          </cell>
          <cell r="I30">
            <v>0</v>
          </cell>
          <cell r="P30">
            <v>30.649542</v>
          </cell>
          <cell r="Q30">
            <v>99.032162000000014</v>
          </cell>
          <cell r="R30">
            <v>12.455798999999999</v>
          </cell>
          <cell r="S30">
            <v>28.870931999999996</v>
          </cell>
          <cell r="T30">
            <v>0</v>
          </cell>
          <cell r="W30">
            <v>20.682781107877808</v>
          </cell>
          <cell r="X30">
            <v>16.47</v>
          </cell>
          <cell r="Y30">
            <v>4.1100000000000003</v>
          </cell>
          <cell r="Z30">
            <v>1.68</v>
          </cell>
          <cell r="AA30">
            <v>6.44</v>
          </cell>
          <cell r="AB30">
            <v>1.88</v>
          </cell>
          <cell r="AC30">
            <v>2.36</v>
          </cell>
          <cell r="AD30">
            <v>0</v>
          </cell>
          <cell r="AE30">
            <v>23.29</v>
          </cell>
          <cell r="AF30">
            <v>23.29</v>
          </cell>
          <cell r="AG30">
            <v>0</v>
          </cell>
          <cell r="AJ30">
            <v>95.519727235834438</v>
          </cell>
          <cell r="AK30">
            <v>89.487322402936513</v>
          </cell>
          <cell r="AL30">
            <v>99.253080439458046</v>
          </cell>
          <cell r="AR30">
            <v>99.253080439458046</v>
          </cell>
        </row>
        <row r="31">
          <cell r="A31">
            <v>198001</v>
          </cell>
          <cell r="B31">
            <v>30.6</v>
          </cell>
          <cell r="C31">
            <v>283.8</v>
          </cell>
          <cell r="D31">
            <v>111.2</v>
          </cell>
          <cell r="E31">
            <v>15.5</v>
          </cell>
          <cell r="F31">
            <v>42.9</v>
          </cell>
          <cell r="G31">
            <v>0</v>
          </cell>
          <cell r="H31">
            <v>5969.6</v>
          </cell>
          <cell r="I31">
            <v>0</v>
          </cell>
          <cell r="P31">
            <v>28.769202</v>
          </cell>
          <cell r="Q31">
            <v>100.66157600000001</v>
          </cell>
          <cell r="R31">
            <v>13.692545000000001</v>
          </cell>
          <cell r="S31">
            <v>35.796617999999995</v>
          </cell>
          <cell r="T31">
            <v>0</v>
          </cell>
          <cell r="W31">
            <v>20.593019350398155</v>
          </cell>
          <cell r="X31">
            <v>16.93</v>
          </cell>
          <cell r="Y31">
            <v>3.86</v>
          </cell>
          <cell r="Z31">
            <v>1.52</v>
          </cell>
          <cell r="AA31">
            <v>6.55</v>
          </cell>
          <cell r="AB31">
            <v>2.0699999999999998</v>
          </cell>
          <cell r="AC31">
            <v>2.93</v>
          </cell>
          <cell r="AD31">
            <v>0</v>
          </cell>
          <cell r="AE31">
            <v>22.86</v>
          </cell>
          <cell r="AF31">
            <v>22.86</v>
          </cell>
          <cell r="AG31">
            <v>0</v>
          </cell>
          <cell r="AJ31">
            <v>95.343250600029066</v>
          </cell>
          <cell r="AK31">
            <v>91.986664740844887</v>
          </cell>
          <cell r="AL31">
            <v>97.420584750794788</v>
          </cell>
          <cell r="AR31">
            <v>97.420584750794788</v>
          </cell>
        </row>
        <row r="32">
          <cell r="A32">
            <v>198002</v>
          </cell>
          <cell r="B32">
            <v>26.7</v>
          </cell>
          <cell r="C32">
            <v>326.5</v>
          </cell>
          <cell r="D32">
            <v>114.6</v>
          </cell>
          <cell r="E32">
            <v>15.7</v>
          </cell>
          <cell r="F32">
            <v>43</v>
          </cell>
          <cell r="G32">
            <v>0</v>
          </cell>
          <cell r="H32">
            <v>5582</v>
          </cell>
          <cell r="I32">
            <v>0</v>
          </cell>
          <cell r="P32">
            <v>25.102538999999997</v>
          </cell>
          <cell r="Q32">
            <v>103.739358</v>
          </cell>
          <cell r="R32">
            <v>13.869223</v>
          </cell>
          <cell r="S32">
            <v>35.88006</v>
          </cell>
          <cell r="T32">
            <v>0</v>
          </cell>
          <cell r="W32">
            <v>19.661162984195574</v>
          </cell>
          <cell r="X32">
            <v>16.899999999999999</v>
          </cell>
          <cell r="Y32">
            <v>3.37</v>
          </cell>
          <cell r="Z32">
            <v>1.74</v>
          </cell>
          <cell r="AA32">
            <v>6.75</v>
          </cell>
          <cell r="AB32">
            <v>2.1</v>
          </cell>
          <cell r="AC32">
            <v>2.94</v>
          </cell>
          <cell r="AD32">
            <v>0</v>
          </cell>
          <cell r="AE32">
            <v>21.37</v>
          </cell>
          <cell r="AF32">
            <v>21.37</v>
          </cell>
          <cell r="AG32">
            <v>0</v>
          </cell>
          <cell r="AJ32">
            <v>91.358596564514471</v>
          </cell>
          <cell r="AK32">
            <v>91.823664153590002</v>
          </cell>
          <cell r="AL32">
            <v>91.070774108682627</v>
          </cell>
          <cell r="AR32">
            <v>91.070774108682627</v>
          </cell>
        </row>
        <row r="33">
          <cell r="A33">
            <v>198003</v>
          </cell>
          <cell r="B33">
            <v>29.9</v>
          </cell>
          <cell r="C33">
            <v>293.10000000000002</v>
          </cell>
          <cell r="D33">
            <v>119.7</v>
          </cell>
          <cell r="E33">
            <v>16.399999999999999</v>
          </cell>
          <cell r="F33">
            <v>42.8</v>
          </cell>
          <cell r="G33">
            <v>0</v>
          </cell>
          <cell r="H33">
            <v>6027.9</v>
          </cell>
          <cell r="I33">
            <v>0</v>
          </cell>
          <cell r="P33">
            <v>28.111082999999997</v>
          </cell>
          <cell r="Q33">
            <v>108.356031</v>
          </cell>
          <cell r="R33">
            <v>14.487595999999998</v>
          </cell>
          <cell r="S33">
            <v>35.713175999999997</v>
          </cell>
          <cell r="T33">
            <v>0</v>
          </cell>
          <cell r="W33">
            <v>20.946820906445481</v>
          </cell>
          <cell r="X33">
            <v>17.5</v>
          </cell>
          <cell r="Y33">
            <v>3.77</v>
          </cell>
          <cell r="Z33">
            <v>1.57</v>
          </cell>
          <cell r="AA33">
            <v>7.05</v>
          </cell>
          <cell r="AB33">
            <v>2.19</v>
          </cell>
          <cell r="AC33">
            <v>2.92</v>
          </cell>
          <cell r="AD33">
            <v>0</v>
          </cell>
          <cell r="AE33">
            <v>23.08</v>
          </cell>
          <cell r="AF33">
            <v>23.08</v>
          </cell>
          <cell r="AG33">
            <v>0</v>
          </cell>
          <cell r="AJ33">
            <v>97.10634501719295</v>
          </cell>
          <cell r="AK33">
            <v>95.083675898687886</v>
          </cell>
          <cell r="AL33">
            <v>98.358140684529474</v>
          </cell>
          <cell r="AR33">
            <v>98.358140684529474</v>
          </cell>
        </row>
        <row r="34">
          <cell r="A34">
            <v>198004</v>
          </cell>
          <cell r="B34">
            <v>28.8</v>
          </cell>
          <cell r="C34">
            <v>300.89999999999998</v>
          </cell>
          <cell r="D34">
            <v>113.5</v>
          </cell>
          <cell r="E34">
            <v>15.6</v>
          </cell>
          <cell r="F34">
            <v>42.2</v>
          </cell>
          <cell r="G34">
            <v>0</v>
          </cell>
          <cell r="H34">
            <v>5964</v>
          </cell>
          <cell r="I34">
            <v>0</v>
          </cell>
          <cell r="P34">
            <v>27.076896000000001</v>
          </cell>
          <cell r="Q34">
            <v>102.74360499999999</v>
          </cell>
          <cell r="R34">
            <v>13.780883999999999</v>
          </cell>
          <cell r="S34">
            <v>35.212524000000002</v>
          </cell>
          <cell r="T34">
            <v>0</v>
          </cell>
          <cell r="W34">
            <v>20.561550645594096</v>
          </cell>
          <cell r="X34">
            <v>16.88</v>
          </cell>
          <cell r="Y34">
            <v>3.63</v>
          </cell>
          <cell r="Z34">
            <v>1.61</v>
          </cell>
          <cell r="AA34">
            <v>6.68</v>
          </cell>
          <cell r="AB34">
            <v>2.08</v>
          </cell>
          <cell r="AC34">
            <v>2.88</v>
          </cell>
          <cell r="AD34">
            <v>0</v>
          </cell>
          <cell r="AE34">
            <v>22.84</v>
          </cell>
          <cell r="AF34">
            <v>22.84</v>
          </cell>
          <cell r="AG34">
            <v>0</v>
          </cell>
          <cell r="AJ34">
            <v>95.186745866384101</v>
          </cell>
          <cell r="AK34">
            <v>91.714997095420074</v>
          </cell>
          <cell r="AL34">
            <v>97.335352393182546</v>
          </cell>
          <cell r="AR34">
            <v>97.335352393182546</v>
          </cell>
        </row>
        <row r="35">
          <cell r="A35">
            <v>198005</v>
          </cell>
          <cell r="B35">
            <v>31.7</v>
          </cell>
          <cell r="C35">
            <v>295.7</v>
          </cell>
          <cell r="D35">
            <v>112.8</v>
          </cell>
          <cell r="E35">
            <v>15.4</v>
          </cell>
          <cell r="F35">
            <v>42.1</v>
          </cell>
          <cell r="G35">
            <v>0</v>
          </cell>
          <cell r="H35">
            <v>6271</v>
          </cell>
          <cell r="I35">
            <v>0</v>
          </cell>
          <cell r="P35">
            <v>29.803388999999996</v>
          </cell>
          <cell r="Q35">
            <v>102.109944</v>
          </cell>
          <cell r="R35">
            <v>13.604206</v>
          </cell>
          <cell r="S35">
            <v>35.129081999999997</v>
          </cell>
          <cell r="T35">
            <v>0</v>
          </cell>
          <cell r="W35">
            <v>21.391312403073758</v>
          </cell>
          <cell r="X35">
            <v>17.16</v>
          </cell>
          <cell r="Y35">
            <v>4</v>
          </cell>
          <cell r="Z35">
            <v>1.58</v>
          </cell>
          <cell r="AA35">
            <v>6.64</v>
          </cell>
          <cell r="AB35">
            <v>2.06</v>
          </cell>
          <cell r="AC35">
            <v>2.88</v>
          </cell>
          <cell r="AD35">
            <v>0</v>
          </cell>
          <cell r="AE35">
            <v>24.01</v>
          </cell>
          <cell r="AF35">
            <v>24.01</v>
          </cell>
          <cell r="AG35">
            <v>0</v>
          </cell>
          <cell r="AJ35">
            <v>98.848297384712453</v>
          </cell>
          <cell r="AK35">
            <v>93.236335909799081</v>
          </cell>
          <cell r="AL35">
            <v>102.32144531349883</v>
          </cell>
          <cell r="AR35">
            <v>102.32144531349883</v>
          </cell>
        </row>
        <row r="36">
          <cell r="A36">
            <v>198006</v>
          </cell>
          <cell r="B36">
            <v>31.7</v>
          </cell>
          <cell r="C36">
            <v>303.2</v>
          </cell>
          <cell r="D36">
            <v>116.1</v>
          </cell>
          <cell r="E36">
            <v>16.8</v>
          </cell>
          <cell r="F36">
            <v>43.5</v>
          </cell>
          <cell r="G36">
            <v>0</v>
          </cell>
          <cell r="H36">
            <v>6075</v>
          </cell>
          <cell r="I36">
            <v>0</v>
          </cell>
          <cell r="P36">
            <v>29.803388999999996</v>
          </cell>
          <cell r="Q36">
            <v>105.09720299999999</v>
          </cell>
          <cell r="R36">
            <v>14.840952</v>
          </cell>
          <cell r="S36">
            <v>36.297269999999997</v>
          </cell>
          <cell r="T36">
            <v>0</v>
          </cell>
          <cell r="W36">
            <v>21.126820906445481</v>
          </cell>
          <cell r="X36">
            <v>17.68</v>
          </cell>
          <cell r="Y36">
            <v>4</v>
          </cell>
          <cell r="Z36">
            <v>1.62</v>
          </cell>
          <cell r="AA36">
            <v>6.84</v>
          </cell>
          <cell r="AB36">
            <v>2.25</v>
          </cell>
          <cell r="AC36">
            <v>2.97</v>
          </cell>
          <cell r="AD36">
            <v>0</v>
          </cell>
          <cell r="AE36">
            <v>23.26</v>
          </cell>
          <cell r="AF36">
            <v>23.26</v>
          </cell>
          <cell r="AG36">
            <v>0</v>
          </cell>
          <cell r="AJ36">
            <v>97.954065934563417</v>
          </cell>
          <cell r="AK36">
            <v>96.061679422217239</v>
          </cell>
          <cell r="AL36">
            <v>99.12523190303969</v>
          </cell>
          <cell r="AR36">
            <v>99.12523190303969</v>
          </cell>
        </row>
        <row r="37">
          <cell r="A37">
            <v>198007</v>
          </cell>
          <cell r="B37">
            <v>30.8</v>
          </cell>
          <cell r="C37">
            <v>242.4</v>
          </cell>
          <cell r="D37">
            <v>111.1</v>
          </cell>
          <cell r="E37">
            <v>15.7</v>
          </cell>
          <cell r="F37">
            <v>40.1</v>
          </cell>
          <cell r="G37">
            <v>0</v>
          </cell>
          <cell r="H37">
            <v>6120</v>
          </cell>
          <cell r="I37">
            <v>0</v>
          </cell>
          <cell r="P37">
            <v>28.957235999999998</v>
          </cell>
          <cell r="Q37">
            <v>100.57105299999999</v>
          </cell>
          <cell r="R37">
            <v>13.869223</v>
          </cell>
          <cell r="S37">
            <v>33.460242000000001</v>
          </cell>
          <cell r="T37">
            <v>0</v>
          </cell>
          <cell r="W37">
            <v>20.80366659987105</v>
          </cell>
          <cell r="X37">
            <v>16.559999999999999</v>
          </cell>
          <cell r="Y37">
            <v>3.88</v>
          </cell>
          <cell r="Z37">
            <v>1.3</v>
          </cell>
          <cell r="AA37">
            <v>6.54</v>
          </cell>
          <cell r="AB37">
            <v>2.1</v>
          </cell>
          <cell r="AC37">
            <v>2.74</v>
          </cell>
          <cell r="AD37">
            <v>0</v>
          </cell>
          <cell r="AE37">
            <v>23.43</v>
          </cell>
          <cell r="AF37">
            <v>23.43</v>
          </cell>
          <cell r="AG37">
            <v>0</v>
          </cell>
          <cell r="AJ37">
            <v>96.075209859449558</v>
          </cell>
          <cell r="AK37">
            <v>89.976324164701211</v>
          </cell>
          <cell r="AL37">
            <v>99.849706942743751</v>
          </cell>
          <cell r="AR37">
            <v>99.849706942743751</v>
          </cell>
        </row>
        <row r="38">
          <cell r="A38">
            <v>198008</v>
          </cell>
          <cell r="B38">
            <v>30.1</v>
          </cell>
          <cell r="C38">
            <v>336.4</v>
          </cell>
          <cell r="D38">
            <v>119.3</v>
          </cell>
          <cell r="E38">
            <v>14.1</v>
          </cell>
          <cell r="F38">
            <v>35.799999999999997</v>
          </cell>
          <cell r="G38">
            <v>0</v>
          </cell>
          <cell r="H38">
            <v>5689.6</v>
          </cell>
          <cell r="I38">
            <v>0</v>
          </cell>
          <cell r="P38">
            <v>28.299117000000003</v>
          </cell>
          <cell r="Q38">
            <v>107.993939</v>
          </cell>
          <cell r="R38">
            <v>12.455798999999999</v>
          </cell>
          <cell r="S38">
            <v>29.872235999999994</v>
          </cell>
          <cell r="T38">
            <v>0</v>
          </cell>
          <cell r="W38">
            <v>19.935892723344192</v>
          </cell>
          <cell r="X38">
            <v>16.939999999999998</v>
          </cell>
          <cell r="Y38">
            <v>3.79</v>
          </cell>
          <cell r="Z38">
            <v>1.8</v>
          </cell>
          <cell r="AA38">
            <v>7.02</v>
          </cell>
          <cell r="AB38">
            <v>1.88</v>
          </cell>
          <cell r="AC38">
            <v>2.4500000000000002</v>
          </cell>
          <cell r="AD38">
            <v>0</v>
          </cell>
          <cell r="AE38">
            <v>21.79</v>
          </cell>
          <cell r="AF38">
            <v>21.79</v>
          </cell>
          <cell r="AG38">
            <v>0</v>
          </cell>
          <cell r="AJ38">
            <v>92.547307444063975</v>
          </cell>
          <cell r="AK38">
            <v>92.040998269929858</v>
          </cell>
          <cell r="AL38">
            <v>92.860653618539743</v>
          </cell>
          <cell r="AR38">
            <v>92.860653618539743</v>
          </cell>
        </row>
        <row r="39">
          <cell r="A39">
            <v>198009</v>
          </cell>
          <cell r="B39">
            <v>31.6</v>
          </cell>
          <cell r="C39">
            <v>366.9</v>
          </cell>
          <cell r="D39">
            <v>123</v>
          </cell>
          <cell r="E39">
            <v>14.5</v>
          </cell>
          <cell r="F39">
            <v>38.5</v>
          </cell>
          <cell r="G39">
            <v>0</v>
          </cell>
          <cell r="H39">
            <v>5837.2</v>
          </cell>
          <cell r="I39">
            <v>0</v>
          </cell>
          <cell r="P39">
            <v>29.709371999999998</v>
          </cell>
          <cell r="Q39">
            <v>111.34329</v>
          </cell>
          <cell r="R39">
            <v>12.809155000000001</v>
          </cell>
          <cell r="S39">
            <v>32.125169999999997</v>
          </cell>
          <cell r="T39">
            <v>0</v>
          </cell>
          <cell r="W39">
            <v>20.591465263377994</v>
          </cell>
          <cell r="X39">
            <v>17.75</v>
          </cell>
          <cell r="Y39">
            <v>3.98</v>
          </cell>
          <cell r="Z39">
            <v>1.96</v>
          </cell>
          <cell r="AA39">
            <v>7.24</v>
          </cell>
          <cell r="AB39">
            <v>1.94</v>
          </cell>
          <cell r="AC39">
            <v>2.63</v>
          </cell>
          <cell r="AD39">
            <v>4.0473857707314917E-320</v>
          </cell>
          <cell r="AE39">
            <v>22.35</v>
          </cell>
          <cell r="AF39">
            <v>22.35</v>
          </cell>
          <cell r="AG39">
            <v>0</v>
          </cell>
          <cell r="AJ39">
            <v>95.703940747581584</v>
          </cell>
          <cell r="AK39">
            <v>96.442014125811994</v>
          </cell>
          <cell r="AL39">
            <v>95.247159631682592</v>
          </cell>
          <cell r="AR39">
            <v>95.247159631682592</v>
          </cell>
        </row>
        <row r="40">
          <cell r="A40">
            <v>198010</v>
          </cell>
          <cell r="B40">
            <v>26.9</v>
          </cell>
          <cell r="C40">
            <v>385.4</v>
          </cell>
          <cell r="D40">
            <v>124.7</v>
          </cell>
          <cell r="E40">
            <v>18.3</v>
          </cell>
          <cell r="F40">
            <v>42.2</v>
          </cell>
          <cell r="G40">
            <v>0</v>
          </cell>
          <cell r="H40">
            <v>6158.9</v>
          </cell>
          <cell r="I40">
            <v>0</v>
          </cell>
          <cell r="P40">
            <v>25.290572999999998</v>
          </cell>
          <cell r="Q40">
            <v>112.882181</v>
          </cell>
          <cell r="R40">
            <v>16.166037000000003</v>
          </cell>
          <cell r="S40">
            <v>35.212524000000002</v>
          </cell>
          <cell r="T40">
            <v>0</v>
          </cell>
          <cell r="W40">
            <v>21.492695725661704</v>
          </cell>
          <cell r="X40">
            <v>18.119999999999997</v>
          </cell>
          <cell r="Y40">
            <v>3.39</v>
          </cell>
          <cell r="Z40">
            <v>2.06</v>
          </cell>
          <cell r="AA40">
            <v>7.34</v>
          </cell>
          <cell r="AB40">
            <v>2.4500000000000002</v>
          </cell>
          <cell r="AC40">
            <v>2.88</v>
          </cell>
          <cell r="AD40">
            <v>0</v>
          </cell>
          <cell r="AE40">
            <v>23.58</v>
          </cell>
          <cell r="AF40">
            <v>23.58</v>
          </cell>
          <cell r="AG40">
            <v>0</v>
          </cell>
          <cell r="AJ40">
            <v>99.710379425637214</v>
          </cell>
          <cell r="AK40">
            <v>98.452354701955656</v>
          </cell>
          <cell r="AL40">
            <v>100.48894962483557</v>
          </cell>
          <cell r="AR40">
            <v>100.48894962483557</v>
          </cell>
        </row>
        <row r="41">
          <cell r="A41">
            <v>198011</v>
          </cell>
          <cell r="B41">
            <v>20.6</v>
          </cell>
          <cell r="C41">
            <v>276.7</v>
          </cell>
          <cell r="D41">
            <v>113.3</v>
          </cell>
          <cell r="E41">
            <v>12.3</v>
          </cell>
          <cell r="F41">
            <v>36.200000000000003</v>
          </cell>
          <cell r="G41">
            <v>0</v>
          </cell>
          <cell r="H41">
            <v>5907.1</v>
          </cell>
          <cell r="I41">
            <v>0</v>
          </cell>
          <cell r="P41">
            <v>19.367501999999998</v>
          </cell>
          <cell r="Q41">
            <v>102.56255900000001</v>
          </cell>
          <cell r="R41">
            <v>10.865697000000001</v>
          </cell>
          <cell r="S41">
            <v>30.206003999999997</v>
          </cell>
          <cell r="T41">
            <v>0</v>
          </cell>
          <cell r="W41">
            <v>19.653428357350712</v>
          </cell>
          <cell r="X41">
            <v>14.860000000000001</v>
          </cell>
          <cell r="Y41">
            <v>2.6</v>
          </cell>
          <cell r="Z41">
            <v>1.48</v>
          </cell>
          <cell r="AA41">
            <v>6.67</v>
          </cell>
          <cell r="AB41">
            <v>1.64</v>
          </cell>
          <cell r="AC41">
            <v>2.4700000000000002</v>
          </cell>
          <cell r="AD41">
            <v>0</v>
          </cell>
          <cell r="AE41">
            <v>22.62</v>
          </cell>
          <cell r="AF41">
            <v>22.62</v>
          </cell>
          <cell r="AG41">
            <v>0</v>
          </cell>
          <cell r="AJ41">
            <v>90.411831286702878</v>
          </cell>
          <cell r="AK41">
            <v>80.739624220257255</v>
          </cell>
          <cell r="AL41">
            <v>96.397796459447875</v>
          </cell>
          <cell r="AR41">
            <v>96.397796459447875</v>
          </cell>
        </row>
        <row r="42">
          <cell r="A42">
            <v>198012</v>
          </cell>
          <cell r="B42">
            <v>26.2</v>
          </cell>
          <cell r="C42">
            <v>372.3</v>
          </cell>
          <cell r="D42">
            <v>114.6</v>
          </cell>
          <cell r="E42">
            <v>16.899999999999999</v>
          </cell>
          <cell r="F42">
            <v>44.1</v>
          </cell>
          <cell r="G42">
            <v>0</v>
          </cell>
          <cell r="H42">
            <v>5753.4</v>
          </cell>
          <cell r="I42">
            <v>0</v>
          </cell>
          <cell r="P42">
            <v>24.632453999999999</v>
          </cell>
          <cell r="Q42">
            <v>103.739358</v>
          </cell>
          <cell r="R42">
            <v>14.929290999999999</v>
          </cell>
          <cell r="S42">
            <v>36.797922</v>
          </cell>
          <cell r="T42">
            <v>0</v>
          </cell>
          <cell r="W42">
            <v>20.225590444161767</v>
          </cell>
          <cell r="X42">
            <v>17.309999999999999</v>
          </cell>
          <cell r="Y42">
            <v>3.3</v>
          </cell>
          <cell r="Z42">
            <v>1.99</v>
          </cell>
          <cell r="AA42">
            <v>6.75</v>
          </cell>
          <cell r="AB42">
            <v>2.2599999999999998</v>
          </cell>
          <cell r="AC42">
            <v>3.01</v>
          </cell>
          <cell r="AD42">
            <v>0</v>
          </cell>
          <cell r="AE42">
            <v>22.03</v>
          </cell>
          <cell r="AF42">
            <v>22.03</v>
          </cell>
          <cell r="AG42">
            <v>0</v>
          </cell>
          <cell r="AJ42">
            <v>93.947627256507744</v>
          </cell>
          <cell r="AK42">
            <v>94.051338846073534</v>
          </cell>
          <cell r="AL42">
            <v>93.883441909886685</v>
          </cell>
          <cell r="AR42">
            <v>93.883441909886685</v>
          </cell>
        </row>
        <row r="43">
          <cell r="A43">
            <v>198101</v>
          </cell>
          <cell r="B43">
            <v>33.1</v>
          </cell>
          <cell r="C43">
            <v>254.1</v>
          </cell>
          <cell r="D43">
            <v>109.5</v>
          </cell>
          <cell r="E43">
            <v>17.2</v>
          </cell>
          <cell r="F43">
            <v>40.299999999999997</v>
          </cell>
          <cell r="G43">
            <v>0</v>
          </cell>
          <cell r="H43">
            <v>5818.2</v>
          </cell>
          <cell r="I43">
            <v>0</v>
          </cell>
          <cell r="P43">
            <v>31.119627000000001</v>
          </cell>
          <cell r="Q43">
            <v>99.122685000000004</v>
          </cell>
          <cell r="R43">
            <v>15.194307999999999</v>
          </cell>
          <cell r="S43">
            <v>33.627125999999997</v>
          </cell>
          <cell r="T43">
            <v>0</v>
          </cell>
          <cell r="W43">
            <v>20.272976659290105</v>
          </cell>
          <cell r="X43">
            <v>17.03</v>
          </cell>
          <cell r="Y43">
            <v>4.17</v>
          </cell>
          <cell r="Z43">
            <v>1.36</v>
          </cell>
          <cell r="AA43">
            <v>6.45</v>
          </cell>
          <cell r="AB43">
            <v>2.2999999999999998</v>
          </cell>
          <cell r="AC43">
            <v>2.75</v>
          </cell>
          <cell r="AD43">
            <v>0</v>
          </cell>
          <cell r="AE43">
            <v>22.28</v>
          </cell>
          <cell r="AF43">
            <v>22.28</v>
          </cell>
          <cell r="AG43">
            <v>0</v>
          </cell>
          <cell r="AJ43">
            <v>94.024145222188338</v>
          </cell>
          <cell r="AK43">
            <v>92.530000031694541</v>
          </cell>
          <cell r="AL43">
            <v>94.948846380039726</v>
          </cell>
          <cell r="AR43">
            <v>94.948846380039726</v>
          </cell>
        </row>
        <row r="44">
          <cell r="A44">
            <v>198102</v>
          </cell>
          <cell r="B44">
            <v>30.6</v>
          </cell>
          <cell r="C44">
            <v>332.5</v>
          </cell>
          <cell r="D44">
            <v>95.5</v>
          </cell>
          <cell r="E44">
            <v>13.6</v>
          </cell>
          <cell r="F44">
            <v>35.1</v>
          </cell>
          <cell r="G44">
            <v>0</v>
          </cell>
          <cell r="H44">
            <v>5278.6</v>
          </cell>
          <cell r="I44">
            <v>0</v>
          </cell>
          <cell r="P44">
            <v>28.769202</v>
          </cell>
          <cell r="Q44">
            <v>86.449465000000004</v>
          </cell>
          <cell r="R44">
            <v>12.014104</v>
          </cell>
          <cell r="S44">
            <v>29.288141999999997</v>
          </cell>
          <cell r="T44">
            <v>0</v>
          </cell>
          <cell r="W44">
            <v>18.401767542560421</v>
          </cell>
          <cell r="X44">
            <v>15.48</v>
          </cell>
          <cell r="Y44">
            <v>3.86</v>
          </cell>
          <cell r="Z44">
            <v>1.78</v>
          </cell>
          <cell r="AA44">
            <v>5.62</v>
          </cell>
          <cell r="AB44">
            <v>1.82</v>
          </cell>
          <cell r="AC44">
            <v>2.4</v>
          </cell>
          <cell r="AD44">
            <v>0</v>
          </cell>
          <cell r="AE44">
            <v>20.21</v>
          </cell>
          <cell r="AF44">
            <v>20.21</v>
          </cell>
          <cell r="AG44">
            <v>0</v>
          </cell>
          <cell r="AJ44">
            <v>85.355455696227395</v>
          </cell>
          <cell r="AK44">
            <v>84.108303023525039</v>
          </cell>
          <cell r="AL44">
            <v>86.127297367172488</v>
          </cell>
          <cell r="AR44">
            <v>86.127297367172488</v>
          </cell>
        </row>
        <row r="45">
          <cell r="A45">
            <v>198103</v>
          </cell>
          <cell r="B45">
            <v>31.3</v>
          </cell>
          <cell r="C45">
            <v>392.1</v>
          </cell>
          <cell r="D45">
            <v>99.3</v>
          </cell>
          <cell r="E45">
            <v>15.7</v>
          </cell>
          <cell r="F45">
            <v>33.700000000000003</v>
          </cell>
          <cell r="G45">
            <v>0</v>
          </cell>
          <cell r="H45">
            <v>5666.8</v>
          </cell>
          <cell r="I45">
            <v>0</v>
          </cell>
          <cell r="P45">
            <v>29.427320999999996</v>
          </cell>
          <cell r="Q45">
            <v>89.889339000000007</v>
          </cell>
          <cell r="R45">
            <v>13.869223</v>
          </cell>
          <cell r="S45">
            <v>28.119953999999996</v>
          </cell>
          <cell r="T45">
            <v>0</v>
          </cell>
          <cell r="W45">
            <v>19.631810233668471</v>
          </cell>
          <cell r="X45">
            <v>16.29</v>
          </cell>
          <cell r="Y45">
            <v>3.94</v>
          </cell>
          <cell r="Z45">
            <v>2.1</v>
          </cell>
          <cell r="AA45">
            <v>5.85</v>
          </cell>
          <cell r="AB45">
            <v>2.1</v>
          </cell>
          <cell r="AC45">
            <v>2.2999999999999998</v>
          </cell>
          <cell r="AD45">
            <v>0</v>
          </cell>
          <cell r="AE45">
            <v>21.7</v>
          </cell>
          <cell r="AF45">
            <v>21.7</v>
          </cell>
          <cell r="AG45">
            <v>0</v>
          </cell>
          <cell r="AJ45">
            <v>90.960261267440998</v>
          </cell>
          <cell r="AK45">
            <v>88.509318879407161</v>
          </cell>
          <cell r="AL45">
            <v>92.477108009284649</v>
          </cell>
          <cell r="AR45">
            <v>92.477108009284649</v>
          </cell>
        </row>
        <row r="46">
          <cell r="A46">
            <v>198104</v>
          </cell>
          <cell r="B46">
            <v>32.799999999999997</v>
          </cell>
          <cell r="C46">
            <v>379.6</v>
          </cell>
          <cell r="D46">
            <v>107.6</v>
          </cell>
          <cell r="E46">
            <v>19.399999999999999</v>
          </cell>
          <cell r="F46">
            <v>35.5</v>
          </cell>
          <cell r="G46">
            <v>0</v>
          </cell>
          <cell r="H46">
            <v>5758.4</v>
          </cell>
          <cell r="I46">
            <v>0</v>
          </cell>
          <cell r="P46">
            <v>30.837575999999995</v>
          </cell>
          <cell r="Q46">
            <v>97.402747999999988</v>
          </cell>
          <cell r="R46">
            <v>17.137765999999999</v>
          </cell>
          <cell r="S46">
            <v>29.62191</v>
          </cell>
          <cell r="T46">
            <v>0</v>
          </cell>
          <cell r="W46">
            <v>20.314402672986112</v>
          </cell>
          <cell r="X46">
            <v>17.510000000000002</v>
          </cell>
          <cell r="Y46">
            <v>4.13</v>
          </cell>
          <cell r="Z46">
            <v>2.0299999999999998</v>
          </cell>
          <cell r="AA46">
            <v>6.33</v>
          </cell>
          <cell r="AB46">
            <v>2.59</v>
          </cell>
          <cell r="AC46">
            <v>2.4300000000000002</v>
          </cell>
          <cell r="AD46">
            <v>0</v>
          </cell>
          <cell r="AE46">
            <v>22.05</v>
          </cell>
          <cell r="AF46">
            <v>22.05</v>
          </cell>
          <cell r="AG46">
            <v>0</v>
          </cell>
          <cell r="AJ46">
            <v>94.41569959317178</v>
          </cell>
          <cell r="AK46">
            <v>95.138009427772857</v>
          </cell>
          <cell r="AL46">
            <v>93.968674267498926</v>
          </cell>
          <cell r="AR46">
            <v>93.968674267498926</v>
          </cell>
        </row>
        <row r="47">
          <cell r="A47">
            <v>198105</v>
          </cell>
          <cell r="B47">
            <v>31.4</v>
          </cell>
          <cell r="C47">
            <v>366.5</v>
          </cell>
          <cell r="D47">
            <v>111.3</v>
          </cell>
          <cell r="E47">
            <v>16.100000000000001</v>
          </cell>
          <cell r="F47">
            <v>37.299999999999997</v>
          </cell>
          <cell r="G47">
            <v>0</v>
          </cell>
          <cell r="H47">
            <v>6121.3</v>
          </cell>
          <cell r="I47">
            <v>0</v>
          </cell>
          <cell r="P47">
            <v>29.521337999999997</v>
          </cell>
          <cell r="Q47">
            <v>100.752099</v>
          </cell>
          <cell r="R47">
            <v>14.222579000000001</v>
          </cell>
          <cell r="S47">
            <v>31.123865999999992</v>
          </cell>
          <cell r="T47">
            <v>0</v>
          </cell>
          <cell r="W47">
            <v>21.043040695952186</v>
          </cell>
          <cell r="X47">
            <v>17.169999999999998</v>
          </cell>
          <cell r="Y47">
            <v>3.96</v>
          </cell>
          <cell r="Z47">
            <v>1.96</v>
          </cell>
          <cell r="AA47">
            <v>6.55</v>
          </cell>
          <cell r="AB47">
            <v>2.15</v>
          </cell>
          <cell r="AC47">
            <v>2.5499999999999998</v>
          </cell>
          <cell r="AD47">
            <v>0</v>
          </cell>
          <cell r="AE47">
            <v>23.44</v>
          </cell>
          <cell r="AF47">
            <v>23.44</v>
          </cell>
          <cell r="AG47">
            <v>0</v>
          </cell>
          <cell r="AJ47">
            <v>97.368575878046286</v>
          </cell>
          <cell r="AK47">
            <v>93.290669438884038</v>
          </cell>
          <cell r="AL47">
            <v>99.892323121549879</v>
          </cell>
          <cell r="AR47">
            <v>99.892323121549879</v>
          </cell>
        </row>
        <row r="48">
          <cell r="A48">
            <v>198106</v>
          </cell>
          <cell r="B48">
            <v>26.1</v>
          </cell>
          <cell r="C48">
            <v>370</v>
          </cell>
          <cell r="D48">
            <v>107.8</v>
          </cell>
          <cell r="E48">
            <v>16.899999999999999</v>
          </cell>
          <cell r="F48">
            <v>40.9</v>
          </cell>
          <cell r="G48">
            <v>0</v>
          </cell>
          <cell r="H48">
            <v>5944.2</v>
          </cell>
          <cell r="I48">
            <v>0</v>
          </cell>
          <cell r="P48">
            <v>24.538436999999998</v>
          </cell>
          <cell r="Q48">
            <v>97.583793999999997</v>
          </cell>
          <cell r="R48">
            <v>14.929290999999999</v>
          </cell>
          <cell r="S48">
            <v>34.127777999999992</v>
          </cell>
          <cell r="T48">
            <v>0</v>
          </cell>
          <cell r="W48">
            <v>20.431852924776521</v>
          </cell>
          <cell r="X48">
            <v>16.669999999999998</v>
          </cell>
          <cell r="Y48">
            <v>3.29</v>
          </cell>
          <cell r="Z48">
            <v>1.98</v>
          </cell>
          <cell r="AA48">
            <v>6.35</v>
          </cell>
          <cell r="AB48">
            <v>2.2599999999999998</v>
          </cell>
          <cell r="AC48">
            <v>2.79</v>
          </cell>
          <cell r="AD48">
            <v>0</v>
          </cell>
          <cell r="AE48">
            <v>22.76</v>
          </cell>
          <cell r="AF48">
            <v>22.76</v>
          </cell>
          <cell r="AG48">
            <v>0</v>
          </cell>
          <cell r="AJ48">
            <v>94.539955758269627</v>
          </cell>
          <cell r="AK48">
            <v>90.573992984635808</v>
          </cell>
          <cell r="AL48">
            <v>96.99442296273358</v>
          </cell>
          <cell r="AR48">
            <v>96.99442296273358</v>
          </cell>
        </row>
        <row r="49">
          <cell r="A49">
            <v>198107</v>
          </cell>
          <cell r="B49">
            <v>28.7</v>
          </cell>
          <cell r="C49">
            <v>393.6</v>
          </cell>
          <cell r="D49">
            <v>116.8</v>
          </cell>
          <cell r="E49">
            <v>17</v>
          </cell>
          <cell r="F49">
            <v>41.7</v>
          </cell>
          <cell r="G49">
            <v>0</v>
          </cell>
          <cell r="H49">
            <v>6241.1</v>
          </cell>
          <cell r="I49">
            <v>0</v>
          </cell>
          <cell r="P49">
            <v>26.982878999999997</v>
          </cell>
          <cell r="Q49">
            <v>105.730864</v>
          </cell>
          <cell r="R49">
            <v>15.017629999999999</v>
          </cell>
          <cell r="S49">
            <v>34.795313999999998</v>
          </cell>
          <cell r="T49">
            <v>0</v>
          </cell>
          <cell r="W49">
            <v>21.537446810364354</v>
          </cell>
          <cell r="X49">
            <v>17.720000000000002</v>
          </cell>
          <cell r="Y49">
            <v>3.62</v>
          </cell>
          <cell r="Z49">
            <v>2.1</v>
          </cell>
          <cell r="AA49">
            <v>6.88</v>
          </cell>
          <cell r="AB49">
            <v>2.27</v>
          </cell>
          <cell r="AC49">
            <v>2.85</v>
          </cell>
          <cell r="AD49">
            <v>0</v>
          </cell>
          <cell r="AE49">
            <v>23.9</v>
          </cell>
          <cell r="AF49">
            <v>23.9</v>
          </cell>
          <cell r="AG49">
            <v>0</v>
          </cell>
          <cell r="AJ49">
            <v>99.721914339804442</v>
          </cell>
          <cell r="AK49">
            <v>96.279013538557109</v>
          </cell>
          <cell r="AL49">
            <v>101.85266734663148</v>
          </cell>
          <cell r="AR49">
            <v>101.85266734663148</v>
          </cell>
        </row>
        <row r="50">
          <cell r="A50">
            <v>198108</v>
          </cell>
          <cell r="B50">
            <v>21.1</v>
          </cell>
          <cell r="C50">
            <v>336.5</v>
          </cell>
          <cell r="D50">
            <v>120.5</v>
          </cell>
          <cell r="E50">
            <v>18.3</v>
          </cell>
          <cell r="F50">
            <v>44</v>
          </cell>
          <cell r="G50">
            <v>0</v>
          </cell>
          <cell r="H50">
            <v>5959.9</v>
          </cell>
          <cell r="I50">
            <v>0</v>
          </cell>
          <cell r="P50">
            <v>19.837586999999999</v>
          </cell>
          <cell r="Q50">
            <v>109.080215</v>
          </cell>
          <cell r="R50">
            <v>16.166037000000003</v>
          </cell>
          <cell r="S50">
            <v>36.714480000000002</v>
          </cell>
          <cell r="T50">
            <v>0</v>
          </cell>
          <cell r="W50">
            <v>20.598894169614383</v>
          </cell>
          <cell r="X50">
            <v>17.009999999999998</v>
          </cell>
          <cell r="Y50">
            <v>2.66</v>
          </cell>
          <cell r="Z50">
            <v>1.8</v>
          </cell>
          <cell r="AA50">
            <v>7.09</v>
          </cell>
          <cell r="AB50">
            <v>2.4500000000000002</v>
          </cell>
          <cell r="AC50">
            <v>3.01</v>
          </cell>
          <cell r="AD50">
            <v>0</v>
          </cell>
          <cell r="AE50">
            <v>22.82</v>
          </cell>
          <cell r="AF50">
            <v>22.82</v>
          </cell>
          <cell r="AG50">
            <v>0</v>
          </cell>
          <cell r="AJ50">
            <v>95.404122256361973</v>
          </cell>
          <cell r="AK50">
            <v>92.421332973524599</v>
          </cell>
          <cell r="AL50">
            <v>97.250120035570305</v>
          </cell>
          <cell r="AR50">
            <v>97.250120035570305</v>
          </cell>
        </row>
        <row r="51">
          <cell r="A51">
            <v>198109</v>
          </cell>
          <cell r="B51">
            <v>7</v>
          </cell>
          <cell r="C51">
            <v>332.6</v>
          </cell>
          <cell r="D51">
            <v>116.8</v>
          </cell>
          <cell r="E51">
            <v>17.899999999999999</v>
          </cell>
          <cell r="F51">
            <v>43</v>
          </cell>
          <cell r="G51">
            <v>0</v>
          </cell>
          <cell r="H51">
            <v>5718.8</v>
          </cell>
          <cell r="I51">
            <v>0</v>
          </cell>
          <cell r="P51">
            <v>6.5811899999999994</v>
          </cell>
          <cell r="Q51">
            <v>105.730864</v>
          </cell>
          <cell r="R51">
            <v>15.812680999999998</v>
          </cell>
          <cell r="S51">
            <v>35.88006</v>
          </cell>
          <cell r="T51">
            <v>0</v>
          </cell>
          <cell r="W51">
            <v>19.212500174249417</v>
          </cell>
          <cell r="X51">
            <v>14.87</v>
          </cell>
          <cell r="Y51">
            <v>0.88</v>
          </cell>
          <cell r="Z51">
            <v>1.78</v>
          </cell>
          <cell r="AA51">
            <v>6.88</v>
          </cell>
          <cell r="AB51">
            <v>2.39</v>
          </cell>
          <cell r="AC51">
            <v>2.94</v>
          </cell>
          <cell r="AD51">
            <v>0</v>
          </cell>
          <cell r="AE51">
            <v>21.9</v>
          </cell>
          <cell r="AF51">
            <v>21.9</v>
          </cell>
          <cell r="AG51">
            <v>0</v>
          </cell>
          <cell r="AJ51">
            <v>88.537243285246987</v>
          </cell>
          <cell r="AK51">
            <v>80.793957749342198</v>
          </cell>
          <cell r="AL51">
            <v>93.329431585407079</v>
          </cell>
          <cell r="AR51">
            <v>93.329431585407079</v>
          </cell>
        </row>
        <row r="52">
          <cell r="A52">
            <v>198110</v>
          </cell>
          <cell r="B52">
            <v>32.299999999999997</v>
          </cell>
          <cell r="C52">
            <v>296.7</v>
          </cell>
          <cell r="D52">
            <v>113.8</v>
          </cell>
          <cell r="E52">
            <v>18.2</v>
          </cell>
          <cell r="F52">
            <v>42.6</v>
          </cell>
          <cell r="G52">
            <v>0</v>
          </cell>
          <cell r="H52">
            <v>5874.7</v>
          </cell>
          <cell r="I52">
            <v>0</v>
          </cell>
          <cell r="P52">
            <v>30.367490999999994</v>
          </cell>
          <cell r="Q52">
            <v>103.01517399999999</v>
          </cell>
          <cell r="R52">
            <v>16.077697999999998</v>
          </cell>
          <cell r="S52">
            <v>35.546292000000001</v>
          </cell>
          <cell r="T52">
            <v>0</v>
          </cell>
          <cell r="W52">
            <v>20.658830132952303</v>
          </cell>
          <cell r="X52">
            <v>17.7</v>
          </cell>
          <cell r="Y52">
            <v>4.07</v>
          </cell>
          <cell r="Z52">
            <v>1.59</v>
          </cell>
          <cell r="AA52">
            <v>6.7</v>
          </cell>
          <cell r="AB52">
            <v>2.4300000000000002</v>
          </cell>
          <cell r="AC52">
            <v>2.91</v>
          </cell>
          <cell r="AD52">
            <v>0</v>
          </cell>
          <cell r="AE52">
            <v>22.49</v>
          </cell>
          <cell r="AF52">
            <v>22.49</v>
          </cell>
          <cell r="AG52">
            <v>0</v>
          </cell>
          <cell r="AJ52">
            <v>95.968626941712259</v>
          </cell>
          <cell r="AK52">
            <v>96.170346480387153</v>
          </cell>
          <cell r="AL52">
            <v>95.843786134968283</v>
          </cell>
          <cell r="AR52">
            <v>95.843786134968283</v>
          </cell>
        </row>
        <row r="53">
          <cell r="A53">
            <v>198111</v>
          </cell>
          <cell r="B53">
            <v>29.3</v>
          </cell>
          <cell r="C53">
            <v>251.6</v>
          </cell>
          <cell r="D53">
            <v>116</v>
          </cell>
          <cell r="E53">
            <v>15.7</v>
          </cell>
          <cell r="F53">
            <v>41.1</v>
          </cell>
          <cell r="G53">
            <v>0</v>
          </cell>
          <cell r="H53">
            <v>5896.3</v>
          </cell>
          <cell r="I53">
            <v>0</v>
          </cell>
          <cell r="P53">
            <v>27.546981000000002</v>
          </cell>
          <cell r="Q53">
            <v>105.00668</v>
          </cell>
          <cell r="R53">
            <v>13.869223</v>
          </cell>
          <cell r="S53">
            <v>34.294661999999995</v>
          </cell>
          <cell r="T53">
            <v>0</v>
          </cell>
          <cell r="W53">
            <v>20.358894169614381</v>
          </cell>
          <cell r="X53">
            <v>16.77</v>
          </cell>
          <cell r="Y53">
            <v>3.69</v>
          </cell>
          <cell r="Z53">
            <v>1.34</v>
          </cell>
          <cell r="AA53">
            <v>6.83</v>
          </cell>
          <cell r="AB53">
            <v>2.1</v>
          </cell>
          <cell r="AC53">
            <v>2.81</v>
          </cell>
          <cell r="AD53">
            <v>0</v>
          </cell>
          <cell r="AE53">
            <v>22.58</v>
          </cell>
          <cell r="AF53">
            <v>22.58</v>
          </cell>
          <cell r="AG53">
            <v>0</v>
          </cell>
          <cell r="AJ53">
            <v>94.273827699868036</v>
          </cell>
          <cell r="AK53">
            <v>91.117328275485463</v>
          </cell>
          <cell r="AL53">
            <v>96.227331744223378</v>
          </cell>
          <cell r="AR53">
            <v>96.227331744223378</v>
          </cell>
        </row>
        <row r="54">
          <cell r="A54">
            <v>198112</v>
          </cell>
          <cell r="B54">
            <v>27.7</v>
          </cell>
          <cell r="C54">
            <v>313.60000000000002</v>
          </cell>
          <cell r="D54">
            <v>108.7</v>
          </cell>
          <cell r="E54">
            <v>15.2</v>
          </cell>
          <cell r="F54">
            <v>44.1</v>
          </cell>
          <cell r="G54">
            <v>0</v>
          </cell>
          <cell r="H54">
            <v>6153</v>
          </cell>
          <cell r="I54">
            <v>0</v>
          </cell>
          <cell r="P54">
            <v>26.042708999999999</v>
          </cell>
          <cell r="Q54">
            <v>98.398500999999996</v>
          </cell>
          <cell r="R54">
            <v>13.427528000000001</v>
          </cell>
          <cell r="S54">
            <v>36.797922</v>
          </cell>
          <cell r="T54">
            <v>0</v>
          </cell>
          <cell r="W54">
            <v>20.903083387060232</v>
          </cell>
          <cell r="X54">
            <v>16.61</v>
          </cell>
          <cell r="Y54">
            <v>3.49</v>
          </cell>
          <cell r="Z54">
            <v>1.68</v>
          </cell>
          <cell r="AA54">
            <v>6.4</v>
          </cell>
          <cell r="AB54">
            <v>2.0299999999999998</v>
          </cell>
          <cell r="AC54">
            <v>3.01</v>
          </cell>
          <cell r="AD54">
            <v>0</v>
          </cell>
          <cell r="AE54">
            <v>23.56</v>
          </cell>
          <cell r="AF54">
            <v>23.56</v>
          </cell>
          <cell r="AG54">
            <v>0</v>
          </cell>
          <cell r="AJ54">
            <v>96.521283355940284</v>
          </cell>
          <cell r="AK54">
            <v>90.247991810126024</v>
          </cell>
          <cell r="AL54">
            <v>100.40371726722333</v>
          </cell>
          <cell r="AR54">
            <v>100.40371726722333</v>
          </cell>
        </row>
        <row r="55">
          <cell r="A55">
            <v>198201</v>
          </cell>
          <cell r="B55">
            <v>29.6</v>
          </cell>
          <cell r="C55">
            <v>327.8</v>
          </cell>
          <cell r="D55">
            <v>119.5</v>
          </cell>
          <cell r="E55">
            <v>17</v>
          </cell>
          <cell r="F55">
            <v>44.8</v>
          </cell>
          <cell r="G55">
            <v>0</v>
          </cell>
          <cell r="H55">
            <v>6205.2</v>
          </cell>
          <cell r="I55">
            <v>0</v>
          </cell>
          <cell r="P55">
            <v>27.829032000000002</v>
          </cell>
          <cell r="Q55">
            <v>108.17498499999999</v>
          </cell>
          <cell r="R55">
            <v>15.017629999999999</v>
          </cell>
          <cell r="S55">
            <v>37.382015999999993</v>
          </cell>
          <cell r="T55">
            <v>0</v>
          </cell>
          <cell r="W55">
            <v>21.500665153600863</v>
          </cell>
          <cell r="X55">
            <v>17.849999999999998</v>
          </cell>
          <cell r="Y55">
            <v>3.73</v>
          </cell>
          <cell r="Z55">
            <v>1.75</v>
          </cell>
          <cell r="AA55">
            <v>7.04</v>
          </cell>
          <cell r="AB55">
            <v>2.27</v>
          </cell>
          <cell r="AC55">
            <v>3.06</v>
          </cell>
          <cell r="AD55">
            <v>0</v>
          </cell>
          <cell r="AE55">
            <v>23.76</v>
          </cell>
          <cell r="AF55">
            <v>23.76</v>
          </cell>
          <cell r="AG55">
            <v>0</v>
          </cell>
          <cell r="AJ55">
            <v>99.62339753395058</v>
          </cell>
          <cell r="AK55">
            <v>96.98534941666162</v>
          </cell>
          <cell r="AL55">
            <v>101.25604084334579</v>
          </cell>
          <cell r="AR55">
            <v>101.25604084334579</v>
          </cell>
        </row>
        <row r="56">
          <cell r="A56">
            <v>198202</v>
          </cell>
          <cell r="B56">
            <v>27</v>
          </cell>
          <cell r="C56">
            <v>253.3</v>
          </cell>
          <cell r="D56">
            <v>110.4</v>
          </cell>
          <cell r="E56">
            <v>16.399999999999999</v>
          </cell>
          <cell r="F56">
            <v>39.1</v>
          </cell>
          <cell r="G56">
            <v>0</v>
          </cell>
          <cell r="H56">
            <v>5569</v>
          </cell>
          <cell r="I56">
            <v>0</v>
          </cell>
          <cell r="P56">
            <v>25.384589999999999</v>
          </cell>
          <cell r="Q56">
            <v>99.937392000000003</v>
          </cell>
          <cell r="R56">
            <v>14.487595999999998</v>
          </cell>
          <cell r="S56">
            <v>32.625821999999999</v>
          </cell>
          <cell r="T56">
            <v>0</v>
          </cell>
          <cell r="W56">
            <v>19.328268265695513</v>
          </cell>
          <cell r="X56">
            <v>16.11</v>
          </cell>
          <cell r="Y56">
            <v>3.4</v>
          </cell>
          <cell r="Z56">
            <v>1.35</v>
          </cell>
          <cell r="AA56">
            <v>6.5</v>
          </cell>
          <cell r="AB56">
            <v>2.19</v>
          </cell>
          <cell r="AC56">
            <v>2.67</v>
          </cell>
          <cell r="AD56">
            <v>0</v>
          </cell>
          <cell r="AE56">
            <v>21.32</v>
          </cell>
          <cell r="AF56">
            <v>21.32</v>
          </cell>
          <cell r="AG56">
            <v>0</v>
          </cell>
          <cell r="AJ56">
            <v>89.586051690350985</v>
          </cell>
          <cell r="AK56">
            <v>87.531315355877808</v>
          </cell>
          <cell r="AL56">
            <v>90.857693214652031</v>
          </cell>
          <cell r="AR56">
            <v>90.857693214652031</v>
          </cell>
        </row>
        <row r="57">
          <cell r="A57">
            <v>198203</v>
          </cell>
          <cell r="B57">
            <v>33.200000000000003</v>
          </cell>
          <cell r="C57">
            <v>356.2</v>
          </cell>
          <cell r="D57">
            <v>119.3</v>
          </cell>
          <cell r="E57">
            <v>18.2</v>
          </cell>
          <cell r="F57">
            <v>47.7</v>
          </cell>
          <cell r="G57">
            <v>0</v>
          </cell>
          <cell r="H57">
            <v>5551</v>
          </cell>
          <cell r="I57">
            <v>0</v>
          </cell>
          <cell r="P57">
            <v>31.213643999999999</v>
          </cell>
          <cell r="Q57">
            <v>107.993939</v>
          </cell>
          <cell r="R57">
            <v>16.077697999999998</v>
          </cell>
          <cell r="S57">
            <v>39.801833999999999</v>
          </cell>
          <cell r="T57">
            <v>0</v>
          </cell>
          <cell r="W57">
            <v>20.309566206067363</v>
          </cell>
          <cell r="X57">
            <v>18.79</v>
          </cell>
          <cell r="Y57">
            <v>4.18</v>
          </cell>
          <cell r="Z57">
            <v>1.9</v>
          </cell>
          <cell r="AA57">
            <v>7.02</v>
          </cell>
          <cell r="AB57">
            <v>2.4300000000000002</v>
          </cell>
          <cell r="AC57">
            <v>3.26</v>
          </cell>
          <cell r="AD57">
            <v>0</v>
          </cell>
          <cell r="AE57">
            <v>21.25</v>
          </cell>
          <cell r="AF57">
            <v>21.25</v>
          </cell>
          <cell r="AG57">
            <v>0</v>
          </cell>
          <cell r="AJ57">
            <v>94.96845516672262</v>
          </cell>
          <cell r="AK57">
            <v>102.0927011506483</v>
          </cell>
          <cell r="AL57">
            <v>90.559379963009164</v>
          </cell>
          <cell r="AR57">
            <v>90.559379963009164</v>
          </cell>
        </row>
        <row r="58">
          <cell r="A58">
            <v>198204</v>
          </cell>
          <cell r="B58">
            <v>24.7</v>
          </cell>
          <cell r="C58">
            <v>348.8</v>
          </cell>
          <cell r="D58">
            <v>120.1</v>
          </cell>
          <cell r="E58">
            <v>17.2</v>
          </cell>
          <cell r="F58">
            <v>45.4</v>
          </cell>
          <cell r="G58">
            <v>0</v>
          </cell>
          <cell r="H58">
            <v>5659.1</v>
          </cell>
          <cell r="I58">
            <v>0</v>
          </cell>
          <cell r="P58">
            <v>23.222199</v>
          </cell>
          <cell r="Q58">
            <v>108.71812299999999</v>
          </cell>
          <cell r="R58">
            <v>15.194307999999999</v>
          </cell>
          <cell r="S58">
            <v>37.882667999999995</v>
          </cell>
          <cell r="T58">
            <v>0</v>
          </cell>
          <cell r="W58">
            <v>20.052912622628028</v>
          </cell>
          <cell r="X58">
            <v>17.440000000000001</v>
          </cell>
          <cell r="Y58">
            <v>3.11</v>
          </cell>
          <cell r="Z58">
            <v>1.86</v>
          </cell>
          <cell r="AA58">
            <v>7.07</v>
          </cell>
          <cell r="AB58">
            <v>2.2999999999999998</v>
          </cell>
          <cell r="AC58">
            <v>3.1</v>
          </cell>
          <cell r="AD58">
            <v>0</v>
          </cell>
          <cell r="AE58">
            <v>21.67</v>
          </cell>
          <cell r="AF58">
            <v>21.67</v>
          </cell>
          <cell r="AG58">
            <v>0</v>
          </cell>
          <cell r="AJ58">
            <v>93.26997292496236</v>
          </cell>
          <cell r="AK58">
            <v>94.757674724178102</v>
          </cell>
          <cell r="AL58">
            <v>92.349259472866294</v>
          </cell>
          <cell r="AR58">
            <v>92.349259472866294</v>
          </cell>
        </row>
        <row r="59">
          <cell r="A59">
            <v>198205</v>
          </cell>
          <cell r="B59">
            <v>28.4</v>
          </cell>
          <cell r="C59">
            <v>391.5</v>
          </cell>
          <cell r="D59">
            <v>124.2</v>
          </cell>
          <cell r="E59">
            <v>17.8</v>
          </cell>
          <cell r="F59">
            <v>46.4</v>
          </cell>
          <cell r="G59">
            <v>0</v>
          </cell>
          <cell r="H59">
            <v>6057.3</v>
          </cell>
          <cell r="I59">
            <v>0</v>
          </cell>
          <cell r="P59">
            <v>26.700827999999998</v>
          </cell>
          <cell r="Q59">
            <v>112.42956599999999</v>
          </cell>
          <cell r="R59">
            <v>15.724342000000002</v>
          </cell>
          <cell r="S59">
            <v>38.717087999999997</v>
          </cell>
          <cell r="T59">
            <v>0</v>
          </cell>
          <cell r="W59">
            <v>21.408527853769883</v>
          </cell>
          <cell r="X59">
            <v>18.53</v>
          </cell>
          <cell r="Y59">
            <v>3.58</v>
          </cell>
          <cell r="Z59">
            <v>2.09</v>
          </cell>
          <cell r="AA59">
            <v>7.31</v>
          </cell>
          <cell r="AB59">
            <v>2.38</v>
          </cell>
          <cell r="AC59">
            <v>3.17</v>
          </cell>
          <cell r="AD59">
            <v>0</v>
          </cell>
          <cell r="AE59">
            <v>23.19</v>
          </cell>
          <cell r="AF59">
            <v>23.19</v>
          </cell>
          <cell r="AG59">
            <v>0</v>
          </cell>
          <cell r="AJ59">
            <v>99.535344654102786</v>
          </cell>
          <cell r="AK59">
            <v>100.68002939443923</v>
          </cell>
          <cell r="AL59">
            <v>98.826918651396838</v>
          </cell>
          <cell r="AR59">
            <v>98.826918651396838</v>
          </cell>
        </row>
        <row r="60">
          <cell r="A60">
            <v>198206</v>
          </cell>
          <cell r="B60">
            <v>31.3</v>
          </cell>
          <cell r="C60">
            <v>193</v>
          </cell>
          <cell r="D60">
            <v>126.5</v>
          </cell>
          <cell r="E60">
            <v>17.5</v>
          </cell>
          <cell r="F60">
            <v>44</v>
          </cell>
          <cell r="G60">
            <v>0</v>
          </cell>
          <cell r="H60">
            <v>5725</v>
          </cell>
          <cell r="I60">
            <v>0</v>
          </cell>
          <cell r="P60">
            <v>29.427320999999996</v>
          </cell>
          <cell r="Q60">
            <v>114.511595</v>
          </cell>
          <cell r="R60">
            <v>15.459325</v>
          </cell>
          <cell r="S60">
            <v>36.714480000000002</v>
          </cell>
          <cell r="T60">
            <v>0</v>
          </cell>
          <cell r="W60">
            <v>20.333495835438846</v>
          </cell>
          <cell r="X60">
            <v>17.77</v>
          </cell>
          <cell r="Y60">
            <v>3.94</v>
          </cell>
          <cell r="Z60">
            <v>1.03</v>
          </cell>
          <cell r="AA60">
            <v>7.45</v>
          </cell>
          <cell r="AB60">
            <v>2.34</v>
          </cell>
          <cell r="AC60">
            <v>3.01</v>
          </cell>
          <cell r="AD60">
            <v>0</v>
          </cell>
          <cell r="AE60">
            <v>21.92</v>
          </cell>
          <cell r="AF60">
            <v>21.92</v>
          </cell>
          <cell r="AG60">
            <v>0</v>
          </cell>
          <cell r="AJ60">
            <v>94.61353247625371</v>
          </cell>
          <cell r="AK60">
            <v>96.550681183981908</v>
          </cell>
          <cell r="AL60">
            <v>93.414663943019335</v>
          </cell>
          <cell r="AR60">
            <v>93.414663943019335</v>
          </cell>
        </row>
        <row r="61">
          <cell r="A61">
            <v>198207</v>
          </cell>
          <cell r="B61">
            <v>31.2</v>
          </cell>
          <cell r="C61">
            <v>286.5</v>
          </cell>
          <cell r="D61">
            <v>131.19999999999999</v>
          </cell>
          <cell r="E61">
            <v>18.7</v>
          </cell>
          <cell r="F61">
            <v>45.2</v>
          </cell>
          <cell r="G61">
            <v>0</v>
          </cell>
          <cell r="H61">
            <v>5930.3</v>
          </cell>
          <cell r="I61">
            <v>0</v>
          </cell>
          <cell r="P61">
            <v>29.333303999999998</v>
          </cell>
          <cell r="Q61">
            <v>118.76617599999997</v>
          </cell>
          <cell r="R61">
            <v>16.519393000000001</v>
          </cell>
          <cell r="S61">
            <v>37.715783999999999</v>
          </cell>
          <cell r="T61">
            <v>0</v>
          </cell>
          <cell r="W61">
            <v>21.20377676906724</v>
          </cell>
          <cell r="X61">
            <v>18.77</v>
          </cell>
          <cell r="Y61">
            <v>3.93</v>
          </cell>
          <cell r="Z61">
            <v>1.53</v>
          </cell>
          <cell r="AA61">
            <v>7.72</v>
          </cell>
          <cell r="AB61">
            <v>2.5</v>
          </cell>
          <cell r="AC61">
            <v>3.09</v>
          </cell>
          <cell r="AD61">
            <v>0</v>
          </cell>
          <cell r="AE61">
            <v>22.71</v>
          </cell>
          <cell r="AF61">
            <v>22.71</v>
          </cell>
          <cell r="AG61">
            <v>0</v>
          </cell>
          <cell r="AJ61">
            <v>98.770280035606262</v>
          </cell>
          <cell r="AK61">
            <v>101.98403409247835</v>
          </cell>
          <cell r="AL61">
            <v>96.781342068702969</v>
          </cell>
          <cell r="AR61">
            <v>96.781342068702969</v>
          </cell>
        </row>
        <row r="62">
          <cell r="A62">
            <v>198208</v>
          </cell>
          <cell r="B62">
            <v>32.4</v>
          </cell>
          <cell r="C62">
            <v>384</v>
          </cell>
          <cell r="D62">
            <v>126.4</v>
          </cell>
          <cell r="E62">
            <v>18.7</v>
          </cell>
          <cell r="F62">
            <v>46.5</v>
          </cell>
          <cell r="G62">
            <v>0</v>
          </cell>
          <cell r="H62">
            <v>6257</v>
          </cell>
          <cell r="I62">
            <v>0</v>
          </cell>
          <cell r="P62">
            <v>30.461507999999998</v>
          </cell>
          <cell r="Q62">
            <v>114.42107200000001</v>
          </cell>
          <cell r="R62">
            <v>16.519393000000001</v>
          </cell>
          <cell r="S62">
            <v>38.800530000000002</v>
          </cell>
          <cell r="T62">
            <v>0</v>
          </cell>
          <cell r="W62">
            <v>22.159413345763124</v>
          </cell>
          <cell r="X62">
            <v>19.25</v>
          </cell>
          <cell r="Y62">
            <v>4.08</v>
          </cell>
          <cell r="Z62">
            <v>2.0499999999999998</v>
          </cell>
          <cell r="AA62">
            <v>7.44</v>
          </cell>
          <cell r="AB62">
            <v>2.5</v>
          </cell>
          <cell r="AC62">
            <v>3.18</v>
          </cell>
          <cell r="AD62">
            <v>0</v>
          </cell>
          <cell r="AE62">
            <v>23.96</v>
          </cell>
          <cell r="AF62">
            <v>23.96</v>
          </cell>
          <cell r="AG62">
            <v>0</v>
          </cell>
          <cell r="AJ62">
            <v>103.05785048851452</v>
          </cell>
          <cell r="AK62">
            <v>104.59204348855667</v>
          </cell>
          <cell r="AL62">
            <v>102.10836441946822</v>
          </cell>
          <cell r="AR62">
            <v>102.10836441946822</v>
          </cell>
        </row>
        <row r="63">
          <cell r="A63">
            <v>198209</v>
          </cell>
          <cell r="B63">
            <v>30.9</v>
          </cell>
          <cell r="C63">
            <v>378.6</v>
          </cell>
          <cell r="D63">
            <v>124</v>
          </cell>
          <cell r="E63">
            <v>18.100000000000001</v>
          </cell>
          <cell r="F63">
            <v>46.7</v>
          </cell>
          <cell r="G63">
            <v>0</v>
          </cell>
          <cell r="H63">
            <v>6177.6</v>
          </cell>
          <cell r="I63">
            <v>0</v>
          </cell>
          <cell r="P63">
            <v>29.051252999999996</v>
          </cell>
          <cell r="Q63">
            <v>112.24851999999998</v>
          </cell>
          <cell r="R63">
            <v>15.989359000000002</v>
          </cell>
          <cell r="S63">
            <v>38.967413999999998</v>
          </cell>
          <cell r="T63">
            <v>0</v>
          </cell>
          <cell r="W63">
            <v>21.803538526546895</v>
          </cell>
          <cell r="X63">
            <v>18.82</v>
          </cell>
          <cell r="Y63">
            <v>3.89</v>
          </cell>
          <cell r="Z63">
            <v>2.02</v>
          </cell>
          <cell r="AA63">
            <v>7.3</v>
          </cell>
          <cell r="AB63">
            <v>2.42</v>
          </cell>
          <cell r="AC63">
            <v>3.19</v>
          </cell>
          <cell r="AD63">
            <v>0</v>
          </cell>
          <cell r="AE63">
            <v>23.65</v>
          </cell>
          <cell r="AF63">
            <v>23.65</v>
          </cell>
          <cell r="AG63">
            <v>0</v>
          </cell>
          <cell r="AJ63">
            <v>101.34863260396126</v>
          </cell>
          <cell r="AK63">
            <v>102.25570173790319</v>
          </cell>
          <cell r="AL63">
            <v>100.78726287647844</v>
          </cell>
          <cell r="AR63">
            <v>100.78726287647844</v>
          </cell>
        </row>
        <row r="64">
          <cell r="A64">
            <v>198210</v>
          </cell>
          <cell r="B64">
            <v>31.7</v>
          </cell>
          <cell r="C64">
            <v>381.3</v>
          </cell>
          <cell r="D64">
            <v>121.6</v>
          </cell>
          <cell r="E64">
            <v>18.100000000000001</v>
          </cell>
          <cell r="F64">
            <v>45.2</v>
          </cell>
          <cell r="G64">
            <v>0</v>
          </cell>
          <cell r="H64">
            <v>6360.4</v>
          </cell>
          <cell r="I64">
            <v>0</v>
          </cell>
          <cell r="P64">
            <v>29.803388999999996</v>
          </cell>
          <cell r="Q64">
            <v>110.07596799999999</v>
          </cell>
          <cell r="R64">
            <v>15.989359000000002</v>
          </cell>
          <cell r="S64">
            <v>37.715783999999999</v>
          </cell>
          <cell r="T64">
            <v>0</v>
          </cell>
          <cell r="W64">
            <v>22.193883496837369</v>
          </cell>
          <cell r="X64">
            <v>18.71</v>
          </cell>
          <cell r="Y64">
            <v>4</v>
          </cell>
          <cell r="Z64">
            <v>2.04</v>
          </cell>
          <cell r="AA64">
            <v>7.16</v>
          </cell>
          <cell r="AB64">
            <v>2.42</v>
          </cell>
          <cell r="AC64">
            <v>3.09</v>
          </cell>
          <cell r="AD64">
            <v>0</v>
          </cell>
          <cell r="AE64">
            <v>24.35</v>
          </cell>
          <cell r="AF64">
            <v>24.35</v>
          </cell>
          <cell r="AG64">
            <v>0</v>
          </cell>
          <cell r="AJ64">
            <v>102.96286000409913</v>
          </cell>
          <cell r="AK64">
            <v>101.65803291796858</v>
          </cell>
          <cell r="AL64">
            <v>103.77039539290698</v>
          </cell>
          <cell r="AR64">
            <v>103.77039539290698</v>
          </cell>
        </row>
        <row r="65">
          <cell r="A65">
            <v>198211</v>
          </cell>
          <cell r="B65">
            <v>30.9</v>
          </cell>
          <cell r="C65">
            <v>257.2</v>
          </cell>
          <cell r="D65">
            <v>116.9</v>
          </cell>
          <cell r="E65">
            <v>17.100000000000001</v>
          </cell>
          <cell r="F65">
            <v>45</v>
          </cell>
          <cell r="G65">
            <v>0</v>
          </cell>
          <cell r="H65">
            <v>5823.9</v>
          </cell>
          <cell r="I65">
            <v>0</v>
          </cell>
          <cell r="P65">
            <v>29.051252999999996</v>
          </cell>
          <cell r="Q65">
            <v>105.821387</v>
          </cell>
          <cell r="R65">
            <v>15.105969</v>
          </cell>
          <cell r="S65">
            <v>37.548899999999996</v>
          </cell>
          <cell r="T65">
            <v>0</v>
          </cell>
          <cell r="W65">
            <v>20.465007231350953</v>
          </cell>
          <cell r="X65">
            <v>17.5</v>
          </cell>
          <cell r="Y65">
            <v>3.89</v>
          </cell>
          <cell r="Z65">
            <v>1.37</v>
          </cell>
          <cell r="AA65">
            <v>6.88</v>
          </cell>
          <cell r="AB65">
            <v>2.29</v>
          </cell>
          <cell r="AC65">
            <v>3.07</v>
          </cell>
          <cell r="AD65">
            <v>0</v>
          </cell>
          <cell r="AE65">
            <v>22.3</v>
          </cell>
          <cell r="AF65">
            <v>22.3</v>
          </cell>
          <cell r="AG65">
            <v>0</v>
          </cell>
          <cell r="AJ65">
            <v>95.053039244286623</v>
          </cell>
          <cell r="AK65">
            <v>95.083675898687886</v>
          </cell>
          <cell r="AL65">
            <v>95.034078737651967</v>
          </cell>
          <cell r="AR65">
            <v>95.034078737651967</v>
          </cell>
        </row>
        <row r="66">
          <cell r="A66">
            <v>198212</v>
          </cell>
          <cell r="B66">
            <v>32.5</v>
          </cell>
          <cell r="C66">
            <v>283.5</v>
          </cell>
          <cell r="D66">
            <v>118.8</v>
          </cell>
          <cell r="E66">
            <v>18.2</v>
          </cell>
          <cell r="F66">
            <v>47.6</v>
          </cell>
          <cell r="G66">
            <v>0</v>
          </cell>
          <cell r="H66">
            <v>5881.6</v>
          </cell>
          <cell r="I66">
            <v>0</v>
          </cell>
          <cell r="P66">
            <v>30.555524999999999</v>
          </cell>
          <cell r="Q66">
            <v>107.54132399999999</v>
          </cell>
          <cell r="R66">
            <v>16.077697999999998</v>
          </cell>
          <cell r="S66">
            <v>39.718392000000001</v>
          </cell>
          <cell r="T66">
            <v>0</v>
          </cell>
          <cell r="W66">
            <v>20.902912622628026</v>
          </cell>
          <cell r="X66">
            <v>18.29</v>
          </cell>
          <cell r="Y66">
            <v>4.0999999999999996</v>
          </cell>
          <cell r="Z66">
            <v>1.52</v>
          </cell>
          <cell r="AA66">
            <v>6.99</v>
          </cell>
          <cell r="AB66">
            <v>2.4300000000000002</v>
          </cell>
          <cell r="AC66">
            <v>3.25</v>
          </cell>
          <cell r="AD66">
            <v>0</v>
          </cell>
          <cell r="AE66">
            <v>22.52</v>
          </cell>
          <cell r="AF66">
            <v>22.52</v>
          </cell>
          <cell r="AG66">
            <v>0</v>
          </cell>
          <cell r="AJ66">
            <v>97.273099479211737</v>
          </cell>
          <cell r="AK66">
            <v>99.376024696400066</v>
          </cell>
          <cell r="AL66">
            <v>95.971634671386653</v>
          </cell>
          <cell r="AR66">
            <v>95.971634671386653</v>
          </cell>
        </row>
        <row r="67">
          <cell r="A67">
            <v>198301</v>
          </cell>
          <cell r="B67">
            <v>16.7</v>
          </cell>
          <cell r="C67">
            <v>133.1</v>
          </cell>
          <cell r="D67">
            <v>134.6</v>
          </cell>
          <cell r="E67">
            <v>18.100000000000001</v>
          </cell>
          <cell r="F67">
            <v>48</v>
          </cell>
          <cell r="G67">
            <v>0</v>
          </cell>
          <cell r="H67">
            <v>4728.3</v>
          </cell>
          <cell r="I67">
            <v>0</v>
          </cell>
          <cell r="P67">
            <v>15.700838999999998</v>
          </cell>
          <cell r="Q67">
            <v>121.84395799999999</v>
          </cell>
          <cell r="R67">
            <v>15.989359000000002</v>
          </cell>
          <cell r="S67">
            <v>40.052159999999994</v>
          </cell>
          <cell r="T67">
            <v>0</v>
          </cell>
          <cell r="W67">
            <v>17.461575432574183</v>
          </cell>
          <cell r="X67">
            <v>16.43</v>
          </cell>
          <cell r="Y67">
            <v>2.1</v>
          </cell>
          <cell r="Z67">
            <v>0.71</v>
          </cell>
          <cell r="AA67">
            <v>7.92</v>
          </cell>
          <cell r="AB67">
            <v>2.42</v>
          </cell>
          <cell r="AC67">
            <v>3.28</v>
          </cell>
          <cell r="AD67">
            <v>0</v>
          </cell>
          <cell r="AE67">
            <v>18.100000000000001</v>
          </cell>
          <cell r="AF67">
            <v>18.100000000000001</v>
          </cell>
          <cell r="AG67">
            <v>0</v>
          </cell>
          <cell r="AJ67">
            <v>81.77426182197317</v>
          </cell>
          <cell r="AK67">
            <v>89.269988286596671</v>
          </cell>
          <cell r="AL67">
            <v>50.911970778145019</v>
          </cell>
          <cell r="AM67">
            <v>43.926582800577435</v>
          </cell>
          <cell r="AN67">
            <v>110.7034280322885</v>
          </cell>
          <cell r="AO67">
            <v>118.83716362207817</v>
          </cell>
          <cell r="AP67">
            <v>122.7085671530116</v>
          </cell>
          <cell r="AQ67">
            <v>0</v>
          </cell>
          <cell r="AR67">
            <v>77.135283639080754</v>
          </cell>
          <cell r="AS67">
            <v>81.105302464525778</v>
          </cell>
          <cell r="AT67">
            <v>0</v>
          </cell>
        </row>
        <row r="68">
          <cell r="A68">
            <v>198302</v>
          </cell>
          <cell r="B68">
            <v>21.2</v>
          </cell>
          <cell r="C68">
            <v>76.099999999999994</v>
          </cell>
          <cell r="D68">
            <v>116.4</v>
          </cell>
          <cell r="E68">
            <v>14.7</v>
          </cell>
          <cell r="F68">
            <v>40.1</v>
          </cell>
          <cell r="G68">
            <v>0</v>
          </cell>
          <cell r="H68">
            <v>5032.7</v>
          </cell>
          <cell r="I68">
            <v>0</v>
          </cell>
          <cell r="P68">
            <v>19.931603999999997</v>
          </cell>
          <cell r="Q68">
            <v>105.36877200000001</v>
          </cell>
          <cell r="R68">
            <v>12.985833</v>
          </cell>
          <cell r="S68">
            <v>33.460242000000001</v>
          </cell>
          <cell r="T68">
            <v>0</v>
          </cell>
          <cell r="W68">
            <v>17.496173656972587</v>
          </cell>
          <cell r="X68">
            <v>14.63</v>
          </cell>
          <cell r="Y68">
            <v>2.67</v>
          </cell>
          <cell r="Z68">
            <v>0.41</v>
          </cell>
          <cell r="AA68">
            <v>6.85</v>
          </cell>
          <cell r="AB68">
            <v>1.96</v>
          </cell>
          <cell r="AC68">
            <v>2.74</v>
          </cell>
          <cell r="AD68">
            <v>0</v>
          </cell>
          <cell r="AE68">
            <v>19.27</v>
          </cell>
          <cell r="AF68">
            <v>19.27</v>
          </cell>
          <cell r="AG68">
            <v>0</v>
          </cell>
          <cell r="AJ68">
            <v>81.115409245104203</v>
          </cell>
          <cell r="AK68">
            <v>79.489953051303061</v>
          </cell>
          <cell r="AL68">
            <v>64.730934275070098</v>
          </cell>
          <cell r="AM68">
            <v>25.366054856671479</v>
          </cell>
          <cell r="AN68">
            <v>95.747283083481832</v>
          </cell>
          <cell r="AO68">
            <v>96.248281280691415</v>
          </cell>
          <cell r="AP68">
            <v>102.50654695099139</v>
          </cell>
          <cell r="AQ68">
            <v>0</v>
          </cell>
          <cell r="AR68">
            <v>82.121376559397021</v>
          </cell>
          <cell r="AS68">
            <v>86.348020911127705</v>
          </cell>
          <cell r="AT68">
            <v>0</v>
          </cell>
        </row>
        <row r="69">
          <cell r="A69">
            <v>198303</v>
          </cell>
          <cell r="B69">
            <v>29.8</v>
          </cell>
          <cell r="C69">
            <v>372.6</v>
          </cell>
          <cell r="D69">
            <v>139.9</v>
          </cell>
          <cell r="E69">
            <v>18</v>
          </cell>
          <cell r="F69">
            <v>44.7</v>
          </cell>
          <cell r="G69">
            <v>0</v>
          </cell>
          <cell r="H69">
            <v>5311</v>
          </cell>
          <cell r="I69">
            <v>0</v>
          </cell>
          <cell r="P69">
            <v>28.017066</v>
          </cell>
          <cell r="Q69">
            <v>126.641677</v>
          </cell>
          <cell r="R69">
            <v>15.901019999999999</v>
          </cell>
          <cell r="S69">
            <v>37.298574000000002</v>
          </cell>
          <cell r="T69">
            <v>0</v>
          </cell>
          <cell r="W69">
            <v>19.999761757479654</v>
          </cell>
          <cell r="X69">
            <v>19.45</v>
          </cell>
          <cell r="Y69">
            <v>3.76</v>
          </cell>
          <cell r="Z69">
            <v>1.99</v>
          </cell>
          <cell r="AA69">
            <v>8.24</v>
          </cell>
          <cell r="AB69">
            <v>2.41</v>
          </cell>
          <cell r="AC69">
            <v>3.05</v>
          </cell>
          <cell r="AD69">
            <v>0</v>
          </cell>
          <cell r="AE69">
            <v>20.34</v>
          </cell>
          <cell r="AF69">
            <v>20.34</v>
          </cell>
          <cell r="AG69">
            <v>0</v>
          </cell>
          <cell r="AJ69">
            <v>93.943829218282332</v>
          </cell>
          <cell r="AK69">
            <v>105.67871407025595</v>
          </cell>
          <cell r="AL69">
            <v>91.156671488488229</v>
          </cell>
          <cell r="AM69">
            <v>123.11816869457618</v>
          </cell>
          <cell r="AN69">
            <v>115.17629381137087</v>
          </cell>
          <cell r="AO69">
            <v>118.34610096248281</v>
          </cell>
          <cell r="AP69">
            <v>114.10400299289188</v>
          </cell>
          <cell r="AQ69">
            <v>0</v>
          </cell>
          <cell r="AR69">
            <v>86.681307691652066</v>
          </cell>
          <cell r="AS69">
            <v>91.142643764002983</v>
          </cell>
          <cell r="AT69">
            <v>0</v>
          </cell>
        </row>
        <row r="70">
          <cell r="A70">
            <v>198304</v>
          </cell>
          <cell r="B70">
            <v>29.9</v>
          </cell>
          <cell r="C70">
            <v>336.6</v>
          </cell>
          <cell r="D70">
            <v>142.5</v>
          </cell>
          <cell r="E70">
            <v>17.5</v>
          </cell>
          <cell r="F70">
            <v>43.4</v>
          </cell>
          <cell r="G70">
            <v>0</v>
          </cell>
          <cell r="H70">
            <v>5003.8</v>
          </cell>
          <cell r="I70">
            <v>0</v>
          </cell>
          <cell r="P70">
            <v>28.111082999999997</v>
          </cell>
          <cell r="Q70">
            <v>128.99527499999999</v>
          </cell>
          <cell r="R70">
            <v>15.459325</v>
          </cell>
          <cell r="S70">
            <v>36.213827999999992</v>
          </cell>
          <cell r="T70">
            <v>0</v>
          </cell>
          <cell r="W70">
            <v>19.20205191761487</v>
          </cell>
          <cell r="X70">
            <v>19.27</v>
          </cell>
          <cell r="Y70">
            <v>3.77</v>
          </cell>
          <cell r="Z70">
            <v>1.8</v>
          </cell>
          <cell r="AA70">
            <v>8.39</v>
          </cell>
          <cell r="AB70">
            <v>2.34</v>
          </cell>
          <cell r="AC70">
            <v>2.97</v>
          </cell>
          <cell r="AD70">
            <v>0</v>
          </cell>
          <cell r="AE70">
            <v>19.16</v>
          </cell>
          <cell r="AF70">
            <v>19.16</v>
          </cell>
          <cell r="AG70">
            <v>0</v>
          </cell>
          <cell r="AJ70">
            <v>90.463665002314031</v>
          </cell>
          <cell r="AK70">
            <v>104.70071054672658</v>
          </cell>
          <cell r="AL70">
            <v>91.399109444574634</v>
          </cell>
          <cell r="AM70">
            <v>111.36316766343577</v>
          </cell>
          <cell r="AN70">
            <v>117.27294964531572</v>
          </cell>
          <cell r="AO70">
            <v>114.90866234531525</v>
          </cell>
          <cell r="AP70">
            <v>111.11111111111111</v>
          </cell>
          <cell r="AQ70">
            <v>0</v>
          </cell>
          <cell r="AR70">
            <v>81.652598592529685</v>
          </cell>
          <cell r="AS70">
            <v>85.855115758028376</v>
          </cell>
          <cell r="AT70">
            <v>0</v>
          </cell>
        </row>
        <row r="71">
          <cell r="A71">
            <v>198305</v>
          </cell>
          <cell r="B71">
            <v>30.3</v>
          </cell>
          <cell r="C71">
            <v>272.39999999999998</v>
          </cell>
          <cell r="D71">
            <v>152.80000000000001</v>
          </cell>
          <cell r="E71">
            <v>19.8</v>
          </cell>
          <cell r="F71">
            <v>50.5</v>
          </cell>
          <cell r="G71">
            <v>0</v>
          </cell>
          <cell r="H71">
            <v>5105.6000000000004</v>
          </cell>
          <cell r="I71">
            <v>0</v>
          </cell>
          <cell r="P71">
            <v>28.487150999999997</v>
          </cell>
          <cell r="Q71">
            <v>138.31914399999999</v>
          </cell>
          <cell r="R71">
            <v>17.491122000000001</v>
          </cell>
          <cell r="S71">
            <v>42.138210000000001</v>
          </cell>
          <cell r="T71">
            <v>0</v>
          </cell>
          <cell r="W71">
            <v>19.867300832912228</v>
          </cell>
          <cell r="X71">
            <v>20.38</v>
          </cell>
          <cell r="Y71">
            <v>3.82</v>
          </cell>
          <cell r="Z71">
            <v>1.46</v>
          </cell>
          <cell r="AA71">
            <v>9</v>
          </cell>
          <cell r="AB71">
            <v>2.65</v>
          </cell>
          <cell r="AC71">
            <v>3.45</v>
          </cell>
          <cell r="AD71">
            <v>0</v>
          </cell>
          <cell r="AE71">
            <v>19.55</v>
          </cell>
          <cell r="AF71">
            <v>19.55</v>
          </cell>
          <cell r="AG71">
            <v>0</v>
          </cell>
          <cell r="AJ71">
            <v>93.795918151108054</v>
          </cell>
          <cell r="AK71">
            <v>110.73173227515764</v>
          </cell>
          <cell r="AL71">
            <v>92.611299225006661</v>
          </cell>
          <cell r="AM71">
            <v>90.327902660342332</v>
          </cell>
          <cell r="AN71">
            <v>125.79935003669146</v>
          </cell>
          <cell r="AO71">
            <v>130.13160479277155</v>
          </cell>
          <cell r="AP71">
            <v>129.06846240179576</v>
          </cell>
          <cell r="AQ71">
            <v>0</v>
          </cell>
          <cell r="AR71">
            <v>83.314629565968431</v>
          </cell>
          <cell r="AS71">
            <v>87.602688573562361</v>
          </cell>
          <cell r="AT71">
            <v>0</v>
          </cell>
        </row>
        <row r="72">
          <cell r="A72">
            <v>198306</v>
          </cell>
          <cell r="B72">
            <v>28.5</v>
          </cell>
          <cell r="C72">
            <v>251.7</v>
          </cell>
          <cell r="D72">
            <v>144.80000000000001</v>
          </cell>
          <cell r="E72">
            <v>18.3</v>
          </cell>
          <cell r="F72">
            <v>49.6</v>
          </cell>
          <cell r="G72">
            <v>0</v>
          </cell>
          <cell r="H72">
            <v>4941.8999999999996</v>
          </cell>
          <cell r="I72">
            <v>0</v>
          </cell>
          <cell r="P72">
            <v>26.794844999999999</v>
          </cell>
          <cell r="Q72">
            <v>131.077304</v>
          </cell>
          <cell r="R72">
            <v>16.166037000000003</v>
          </cell>
          <cell r="S72">
            <v>41.387231999999997</v>
          </cell>
          <cell r="T72">
            <v>0</v>
          </cell>
          <cell r="W72">
            <v>19.069093162452731</v>
          </cell>
          <cell r="X72">
            <v>19.309999999999999</v>
          </cell>
          <cell r="Y72">
            <v>3.59</v>
          </cell>
          <cell r="Z72">
            <v>1.35</v>
          </cell>
          <cell r="AA72">
            <v>8.5299999999999994</v>
          </cell>
          <cell r="AB72">
            <v>2.4500000000000002</v>
          </cell>
          <cell r="AC72">
            <v>3.39</v>
          </cell>
          <cell r="AD72">
            <v>0</v>
          </cell>
          <cell r="AE72">
            <v>18.920000000000002</v>
          </cell>
          <cell r="AF72">
            <v>18.920000000000002</v>
          </cell>
          <cell r="AG72">
            <v>0</v>
          </cell>
          <cell r="AJ72">
            <v>89.914963304788941</v>
          </cell>
          <cell r="AK72">
            <v>104.91804466306644</v>
          </cell>
          <cell r="AL72">
            <v>87.035226235019351</v>
          </cell>
          <cell r="AM72">
            <v>83.522375747576831</v>
          </cell>
          <cell r="AN72">
            <v>119.22982842366426</v>
          </cell>
          <cell r="AO72">
            <v>120.31035160086428</v>
          </cell>
          <cell r="AP72">
            <v>126.82379349046016</v>
          </cell>
          <cell r="AQ72">
            <v>0</v>
          </cell>
          <cell r="AR72">
            <v>80.629810301182758</v>
          </cell>
          <cell r="AS72">
            <v>84.779686333084399</v>
          </cell>
          <cell r="AT72">
            <v>0</v>
          </cell>
        </row>
        <row r="73">
          <cell r="A73">
            <v>198307</v>
          </cell>
          <cell r="B73">
            <v>31.7</v>
          </cell>
          <cell r="C73">
            <v>153.1</v>
          </cell>
          <cell r="D73">
            <v>155.69999999999999</v>
          </cell>
          <cell r="E73">
            <v>19.899999999999999</v>
          </cell>
          <cell r="F73">
            <v>51.8</v>
          </cell>
          <cell r="G73">
            <v>0</v>
          </cell>
          <cell r="H73">
            <v>5198.6000000000004</v>
          </cell>
          <cell r="I73">
            <v>0</v>
          </cell>
          <cell r="P73">
            <v>29.803388999999996</v>
          </cell>
          <cell r="Q73">
            <v>140.94431099999997</v>
          </cell>
          <cell r="R73">
            <v>17.579460999999998</v>
          </cell>
          <cell r="S73">
            <v>43.222955999999996</v>
          </cell>
          <cell r="T73">
            <v>0</v>
          </cell>
          <cell r="W73">
            <v>20.017041244837859</v>
          </cell>
          <cell r="X73">
            <v>20.189999999999998</v>
          </cell>
          <cell r="Y73">
            <v>4</v>
          </cell>
          <cell r="Z73">
            <v>0.82</v>
          </cell>
          <cell r="AA73">
            <v>9.17</v>
          </cell>
          <cell r="AB73">
            <v>2.66</v>
          </cell>
          <cell r="AC73">
            <v>3.54</v>
          </cell>
          <cell r="AD73">
            <v>0</v>
          </cell>
          <cell r="AE73">
            <v>19.91</v>
          </cell>
          <cell r="AF73">
            <v>19.91</v>
          </cell>
          <cell r="AG73">
            <v>0</v>
          </cell>
          <cell r="AJ73">
            <v>94.348945441445849</v>
          </cell>
          <cell r="AK73">
            <v>109.6993952225433</v>
          </cell>
          <cell r="AL73">
            <v>96.975182434561944</v>
          </cell>
          <cell r="AM73">
            <v>50.732109713342957</v>
          </cell>
          <cell r="AN73">
            <v>128.17555998182897</v>
          </cell>
          <cell r="AO73">
            <v>130.62266745236693</v>
          </cell>
          <cell r="AP73">
            <v>132.43546576879911</v>
          </cell>
          <cell r="AQ73">
            <v>0</v>
          </cell>
          <cell r="AR73">
            <v>84.848812002988822</v>
          </cell>
          <cell r="AS73">
            <v>89.215832710978347</v>
          </cell>
          <cell r="AT73">
            <v>0</v>
          </cell>
        </row>
        <row r="74">
          <cell r="A74">
            <v>198308</v>
          </cell>
          <cell r="B74">
            <v>33</v>
          </cell>
          <cell r="C74">
            <v>31.6</v>
          </cell>
          <cell r="D74">
            <v>161</v>
          </cell>
          <cell r="E74">
            <v>20.399999999999999</v>
          </cell>
          <cell r="F74">
            <v>50.2</v>
          </cell>
          <cell r="G74">
            <v>0</v>
          </cell>
          <cell r="H74">
            <v>5414.1</v>
          </cell>
          <cell r="I74">
            <v>0</v>
          </cell>
          <cell r="P74">
            <v>31.025609999999997</v>
          </cell>
          <cell r="Q74">
            <v>145.74203</v>
          </cell>
          <cell r="R74">
            <v>18.021155999999998</v>
          </cell>
          <cell r="S74">
            <v>41.887883999999993</v>
          </cell>
          <cell r="T74">
            <v>0</v>
          </cell>
          <cell r="W74">
            <v>20.439459478297231</v>
          </cell>
          <cell r="X74">
            <v>19.97</v>
          </cell>
          <cell r="Y74">
            <v>4.16</v>
          </cell>
          <cell r="Z74">
            <v>0.17</v>
          </cell>
          <cell r="AA74">
            <v>9.48</v>
          </cell>
          <cell r="AB74">
            <v>2.73</v>
          </cell>
          <cell r="AC74">
            <v>3.43</v>
          </cell>
          <cell r="AD74">
            <v>0</v>
          </cell>
          <cell r="AE74">
            <v>20.73</v>
          </cell>
          <cell r="AF74">
            <v>20.73</v>
          </cell>
          <cell r="AG74">
            <v>0</v>
          </cell>
          <cell r="AJ74">
            <v>96.050583128534811</v>
          </cell>
          <cell r="AK74">
            <v>108.50405758267409</v>
          </cell>
          <cell r="AL74">
            <v>100.85418973194442</v>
          </cell>
          <cell r="AM74">
            <v>10.517632501546711</v>
          </cell>
          <cell r="AN74">
            <v>132.50864870531501</v>
          </cell>
          <cell r="AO74">
            <v>134.06010606953447</v>
          </cell>
          <cell r="AP74">
            <v>128.32023943135053</v>
          </cell>
          <cell r="AQ74">
            <v>0</v>
          </cell>
          <cell r="AR74">
            <v>88.343338665090826</v>
          </cell>
          <cell r="AS74">
            <v>92.890216579536968</v>
          </cell>
          <cell r="AT74">
            <v>0</v>
          </cell>
        </row>
        <row r="75">
          <cell r="A75">
            <v>198309</v>
          </cell>
          <cell r="B75">
            <v>27.7</v>
          </cell>
          <cell r="C75">
            <v>293.2</v>
          </cell>
          <cell r="D75">
            <v>145.1</v>
          </cell>
          <cell r="E75">
            <v>19.8</v>
          </cell>
          <cell r="F75">
            <v>50</v>
          </cell>
          <cell r="G75">
            <v>0</v>
          </cell>
          <cell r="H75">
            <v>5425.4</v>
          </cell>
          <cell r="I75">
            <v>0</v>
          </cell>
          <cell r="P75">
            <v>26.042708999999999</v>
          </cell>
          <cell r="Q75">
            <v>131.348873</v>
          </cell>
          <cell r="R75">
            <v>17.491122000000001</v>
          </cell>
          <cell r="S75">
            <v>41.720999999999997</v>
          </cell>
          <cell r="T75">
            <v>0</v>
          </cell>
          <cell r="W75">
            <v>20.349480823851259</v>
          </cell>
          <cell r="X75">
            <v>19.670000000000002</v>
          </cell>
          <cell r="Y75">
            <v>3.49</v>
          </cell>
          <cell r="Z75">
            <v>1.57</v>
          </cell>
          <cell r="AA75">
            <v>8.5399999999999991</v>
          </cell>
          <cell r="AB75">
            <v>2.65</v>
          </cell>
          <cell r="AC75">
            <v>3.42</v>
          </cell>
          <cell r="AD75">
            <v>0</v>
          </cell>
          <cell r="AE75">
            <v>20.77</v>
          </cell>
          <cell r="AF75">
            <v>20.77</v>
          </cell>
          <cell r="AG75">
            <v>0</v>
          </cell>
          <cell r="AJ75">
            <v>95.53274565444066</v>
          </cell>
          <cell r="AK75">
            <v>106.87405171012519</v>
          </cell>
          <cell r="AL75">
            <v>84.610846674155312</v>
          </cell>
          <cell r="AM75">
            <v>97.133429573107861</v>
          </cell>
          <cell r="AN75">
            <v>119.36960547926057</v>
          </cell>
          <cell r="AO75">
            <v>130.13160479277155</v>
          </cell>
          <cell r="AP75">
            <v>127.94612794612794</v>
          </cell>
          <cell r="AQ75">
            <v>0</v>
          </cell>
          <cell r="AR75">
            <v>88.513803380315309</v>
          </cell>
          <cell r="AS75">
            <v>93.069454817027633</v>
          </cell>
          <cell r="AT75">
            <v>0</v>
          </cell>
        </row>
        <row r="76">
          <cell r="A76">
            <v>198310</v>
          </cell>
          <cell r="B76">
            <v>23.4</v>
          </cell>
          <cell r="C76">
            <v>334.4</v>
          </cell>
          <cell r="D76">
            <v>145.19999999999999</v>
          </cell>
          <cell r="E76">
            <v>19.5</v>
          </cell>
          <cell r="F76">
            <v>51.3</v>
          </cell>
          <cell r="G76">
            <v>0</v>
          </cell>
          <cell r="H76">
            <v>5513.2</v>
          </cell>
          <cell r="I76">
            <v>0</v>
          </cell>
          <cell r="P76">
            <v>21.999977999999995</v>
          </cell>
          <cell r="Q76">
            <v>131.43939599999999</v>
          </cell>
          <cell r="R76">
            <v>17.226105</v>
          </cell>
          <cell r="S76">
            <v>42.805745999999992</v>
          </cell>
          <cell r="T76">
            <v>0</v>
          </cell>
          <cell r="W76">
            <v>20.460106727770128</v>
          </cell>
          <cell r="X76">
            <v>19.41</v>
          </cell>
          <cell r="Y76">
            <v>2.95</v>
          </cell>
          <cell r="Z76">
            <v>1.79</v>
          </cell>
          <cell r="AA76">
            <v>8.5500000000000007</v>
          </cell>
          <cell r="AB76">
            <v>2.61</v>
          </cell>
          <cell r="AC76">
            <v>3.51</v>
          </cell>
          <cell r="AD76">
            <v>0</v>
          </cell>
          <cell r="AE76">
            <v>21.11</v>
          </cell>
          <cell r="AF76">
            <v>21.11</v>
          </cell>
          <cell r="AG76">
            <v>0</v>
          </cell>
          <cell r="AJ76">
            <v>95.887725864064265</v>
          </cell>
          <cell r="AK76">
            <v>105.46137995391609</v>
          </cell>
          <cell r="AL76">
            <v>71.519197045489449</v>
          </cell>
          <cell r="AM76">
            <v>110.74448339863889</v>
          </cell>
          <cell r="AN76">
            <v>119.5093825348569</v>
          </cell>
          <cell r="AO76">
            <v>128.1673541543901</v>
          </cell>
          <cell r="AP76">
            <v>131.31313131313129</v>
          </cell>
          <cell r="AQ76">
            <v>0</v>
          </cell>
          <cell r="AR76">
            <v>89.962753459723459</v>
          </cell>
          <cell r="AS76">
            <v>94.592979835698273</v>
          </cell>
          <cell r="AT76">
            <v>0</v>
          </cell>
        </row>
        <row r="77">
          <cell r="A77">
            <v>198311</v>
          </cell>
          <cell r="B77">
            <v>22.5</v>
          </cell>
          <cell r="C77">
            <v>304.8</v>
          </cell>
          <cell r="D77">
            <v>146</v>
          </cell>
          <cell r="E77">
            <v>18.600000000000001</v>
          </cell>
          <cell r="F77">
            <v>49.7</v>
          </cell>
          <cell r="G77">
            <v>0</v>
          </cell>
          <cell r="H77">
            <v>5287.2</v>
          </cell>
          <cell r="I77">
            <v>0</v>
          </cell>
          <cell r="P77">
            <v>21.153824999999998</v>
          </cell>
          <cell r="Q77">
            <v>132.16358</v>
          </cell>
          <cell r="R77">
            <v>16.431054000000003</v>
          </cell>
          <cell r="S77">
            <v>41.470674000000002</v>
          </cell>
          <cell r="T77">
            <v>0</v>
          </cell>
          <cell r="W77">
            <v>19.750668595026919</v>
          </cell>
          <cell r="X77">
            <v>18.96</v>
          </cell>
          <cell r="Y77">
            <v>2.84</v>
          </cell>
          <cell r="Z77">
            <v>1.63</v>
          </cell>
          <cell r="AA77">
            <v>8.6</v>
          </cell>
          <cell r="AB77">
            <v>2.4900000000000002</v>
          </cell>
          <cell r="AC77">
            <v>3.4</v>
          </cell>
          <cell r="AD77">
            <v>0</v>
          </cell>
          <cell r="AE77">
            <v>20.239999999999998</v>
          </cell>
          <cell r="AF77">
            <v>20.239999999999998</v>
          </cell>
          <cell r="AG77">
            <v>0</v>
          </cell>
          <cell r="AJ77">
            <v>92.662797385227023</v>
          </cell>
          <cell r="AK77">
            <v>103.01637114509271</v>
          </cell>
          <cell r="AL77">
            <v>68.852379528538975</v>
          </cell>
          <cell r="AM77">
            <v>100.84553516188903</v>
          </cell>
          <cell r="AN77">
            <v>120.20826781283851</v>
          </cell>
          <cell r="AO77">
            <v>122.27460223924574</v>
          </cell>
          <cell r="AP77">
            <v>127.19790497568275</v>
          </cell>
          <cell r="AQ77">
            <v>0</v>
          </cell>
          <cell r="AR77">
            <v>86.255145903590829</v>
          </cell>
          <cell r="AS77">
            <v>90.69454817027632</v>
          </cell>
          <cell r="AT77">
            <v>0</v>
          </cell>
        </row>
        <row r="78">
          <cell r="A78">
            <v>198312</v>
          </cell>
          <cell r="B78">
            <v>33.299999999999997</v>
          </cell>
          <cell r="C78">
            <v>342.6</v>
          </cell>
          <cell r="D78">
            <v>155.4</v>
          </cell>
          <cell r="E78">
            <v>19.100000000000001</v>
          </cell>
          <cell r="F78">
            <v>52.5</v>
          </cell>
          <cell r="G78">
            <v>0</v>
          </cell>
          <cell r="H78">
            <v>5492</v>
          </cell>
          <cell r="I78">
            <v>0</v>
          </cell>
          <cell r="P78">
            <v>31.307661</v>
          </cell>
          <cell r="Q78">
            <v>140.672742</v>
          </cell>
          <cell r="R78">
            <v>16.872749000000002</v>
          </cell>
          <cell r="S78">
            <v>43.807049999999997</v>
          </cell>
          <cell r="T78">
            <v>0</v>
          </cell>
          <cell r="W78">
            <v>21.140864146439213</v>
          </cell>
          <cell r="X78">
            <v>21.32</v>
          </cell>
          <cell r="Y78">
            <v>4.2</v>
          </cell>
          <cell r="Z78">
            <v>1.83</v>
          </cell>
          <cell r="AA78">
            <v>9.15</v>
          </cell>
          <cell r="AB78">
            <v>2.5499999999999998</v>
          </cell>
          <cell r="AC78">
            <v>3.59</v>
          </cell>
          <cell r="AD78">
            <v>0</v>
          </cell>
          <cell r="AE78">
            <v>21.03</v>
          </cell>
          <cell r="AF78">
            <v>21.03</v>
          </cell>
          <cell r="AG78">
            <v>0</v>
          </cell>
          <cell r="AJ78">
            <v>99.644424545285545</v>
          </cell>
          <cell r="AK78">
            <v>115.83908400914432</v>
          </cell>
          <cell r="AL78">
            <v>101.82394155629004</v>
          </cell>
          <cell r="AM78">
            <v>113.21922045782635</v>
          </cell>
          <cell r="AN78">
            <v>127.89600587063634</v>
          </cell>
          <cell r="AO78">
            <v>125.2209781968179</v>
          </cell>
          <cell r="AP78">
            <v>134.30602319491209</v>
          </cell>
          <cell r="AQ78">
            <v>0</v>
          </cell>
          <cell r="AR78">
            <v>89.621824029274492</v>
          </cell>
          <cell r="AS78">
            <v>94.234503360716957</v>
          </cell>
          <cell r="AT78">
            <v>0</v>
          </cell>
        </row>
        <row r="79">
          <cell r="A79">
            <v>198401</v>
          </cell>
          <cell r="B79">
            <v>31.4</v>
          </cell>
          <cell r="C79">
            <v>201.8</v>
          </cell>
          <cell r="D79">
            <v>157.80000000000001</v>
          </cell>
          <cell r="E79">
            <v>17.100000000000001</v>
          </cell>
          <cell r="F79">
            <v>46.1</v>
          </cell>
          <cell r="G79">
            <v>0</v>
          </cell>
          <cell r="H79">
            <v>5615.2</v>
          </cell>
          <cell r="I79">
            <v>0</v>
          </cell>
          <cell r="P79">
            <v>29.521337999999997</v>
          </cell>
          <cell r="Q79">
            <v>142.84529400000002</v>
          </cell>
          <cell r="R79">
            <v>15.105969</v>
          </cell>
          <cell r="S79">
            <v>38.466761999999996</v>
          </cell>
          <cell r="T79">
            <v>0</v>
          </cell>
          <cell r="W79">
            <v>20.838638022966069</v>
          </cell>
          <cell r="X79">
            <v>19.769999999999996</v>
          </cell>
          <cell r="Y79">
            <v>3.96</v>
          </cell>
          <cell r="Z79">
            <v>1.08</v>
          </cell>
          <cell r="AA79">
            <v>9.2899999999999991</v>
          </cell>
          <cell r="AB79">
            <v>2.29</v>
          </cell>
          <cell r="AC79">
            <v>3.15</v>
          </cell>
          <cell r="AD79">
            <v>0</v>
          </cell>
          <cell r="AE79">
            <v>21.5</v>
          </cell>
          <cell r="AF79">
            <v>21.5</v>
          </cell>
          <cell r="AG79">
            <v>0</v>
          </cell>
          <cell r="AJ79">
            <v>97.662140997763103</v>
          </cell>
          <cell r="AK79">
            <v>107.41738700097478</v>
          </cell>
          <cell r="AL79">
            <v>96.005430610216322</v>
          </cell>
          <cell r="AM79">
            <v>66.817900598061456</v>
          </cell>
          <cell r="AN79">
            <v>129.85288464898485</v>
          </cell>
          <cell r="AO79">
            <v>112.45334904733843</v>
          </cell>
          <cell r="AP79">
            <v>117.84511784511784</v>
          </cell>
          <cell r="AQ79">
            <v>0</v>
          </cell>
          <cell r="AR79">
            <v>91.624784433162205</v>
          </cell>
          <cell r="AS79">
            <v>96.340552651232258</v>
          </cell>
          <cell r="AT79">
            <v>0</v>
          </cell>
        </row>
        <row r="80">
          <cell r="A80">
            <v>198402</v>
          </cell>
          <cell r="B80">
            <v>30.4</v>
          </cell>
          <cell r="C80">
            <v>158.1</v>
          </cell>
          <cell r="D80">
            <v>142.4</v>
          </cell>
          <cell r="E80">
            <v>16.899999999999999</v>
          </cell>
          <cell r="F80">
            <v>45</v>
          </cell>
          <cell r="G80">
            <v>0</v>
          </cell>
          <cell r="H80">
            <v>5237.2</v>
          </cell>
          <cell r="I80">
            <v>0</v>
          </cell>
          <cell r="P80">
            <v>28.581167999999998</v>
          </cell>
          <cell r="Q80">
            <v>128.904752</v>
          </cell>
          <cell r="R80">
            <v>14.929290999999999</v>
          </cell>
          <cell r="S80">
            <v>37.548899999999996</v>
          </cell>
          <cell r="T80">
            <v>0</v>
          </cell>
          <cell r="W80">
            <v>19.411575432574185</v>
          </cell>
          <cell r="X80">
            <v>18.38</v>
          </cell>
          <cell r="Y80">
            <v>3.83</v>
          </cell>
          <cell r="Z80">
            <v>0.84</v>
          </cell>
          <cell r="AA80">
            <v>8.3800000000000008</v>
          </cell>
          <cell r="AB80">
            <v>2.2599999999999998</v>
          </cell>
          <cell r="AC80">
            <v>3.07</v>
          </cell>
          <cell r="AD80">
            <v>0</v>
          </cell>
          <cell r="AE80">
            <v>20.05</v>
          </cell>
          <cell r="AF80">
            <v>20.05</v>
          </cell>
          <cell r="AG80">
            <v>0</v>
          </cell>
          <cell r="AJ80">
            <v>90.957905093486474</v>
          </cell>
          <cell r="AK80">
            <v>99.865026458164735</v>
          </cell>
          <cell r="AL80">
            <v>92.853737181093067</v>
          </cell>
          <cell r="AM80">
            <v>51.969478242936681</v>
          </cell>
          <cell r="AN80">
            <v>117.13317258971941</v>
          </cell>
          <cell r="AO80">
            <v>110.98016106855233</v>
          </cell>
          <cell r="AP80">
            <v>114.85222596333706</v>
          </cell>
          <cell r="AQ80">
            <v>0</v>
          </cell>
          <cell r="AR80">
            <v>85.445438506274527</v>
          </cell>
          <cell r="AS80">
            <v>89.843166542195675</v>
          </cell>
          <cell r="AT80">
            <v>0</v>
          </cell>
        </row>
        <row r="81">
          <cell r="A81">
            <v>198403</v>
          </cell>
          <cell r="B81">
            <v>24.8</v>
          </cell>
          <cell r="C81">
            <v>200.1</v>
          </cell>
          <cell r="D81">
            <v>145.80000000000001</v>
          </cell>
          <cell r="E81">
            <v>17.600000000000001</v>
          </cell>
          <cell r="F81">
            <v>46.1</v>
          </cell>
          <cell r="G81">
            <v>0</v>
          </cell>
          <cell r="H81">
            <v>5558.6</v>
          </cell>
          <cell r="I81">
            <v>0</v>
          </cell>
          <cell r="P81">
            <v>23.316216000000001</v>
          </cell>
          <cell r="Q81">
            <v>131.98253399999999</v>
          </cell>
          <cell r="R81">
            <v>15.547664000000003</v>
          </cell>
          <cell r="S81">
            <v>38.466761999999996</v>
          </cell>
          <cell r="T81">
            <v>0</v>
          </cell>
          <cell r="W81">
            <v>20.133129519594345</v>
          </cell>
          <cell r="X81">
            <v>18.28</v>
          </cell>
          <cell r="Y81">
            <v>3.13</v>
          </cell>
          <cell r="Z81">
            <v>1.07</v>
          </cell>
          <cell r="AA81">
            <v>8.58</v>
          </cell>
          <cell r="AB81">
            <v>2.35</v>
          </cell>
          <cell r="AC81">
            <v>3.15</v>
          </cell>
          <cell r="AD81">
            <v>0</v>
          </cell>
          <cell r="AE81">
            <v>21.28</v>
          </cell>
          <cell r="AF81">
            <v>21.28</v>
          </cell>
          <cell r="AG81">
            <v>0</v>
          </cell>
          <cell r="AJ81">
            <v>93.988098615415822</v>
          </cell>
          <cell r="AK81">
            <v>99.321691167315109</v>
          </cell>
          <cell r="AL81">
            <v>75.883080255044717</v>
          </cell>
          <cell r="AM81">
            <v>66.199216333264587</v>
          </cell>
          <cell r="AN81">
            <v>119.92871370164586</v>
          </cell>
          <cell r="AO81">
            <v>115.39972500491062</v>
          </cell>
          <cell r="AP81">
            <v>117.84511784511784</v>
          </cell>
          <cell r="AQ81">
            <v>0</v>
          </cell>
          <cell r="AR81">
            <v>90.687228499427533</v>
          </cell>
          <cell r="AS81">
            <v>95.354742345033614</v>
          </cell>
          <cell r="AT81">
            <v>0</v>
          </cell>
        </row>
        <row r="82">
          <cell r="A82">
            <v>198404</v>
          </cell>
          <cell r="B82">
            <v>29.9</v>
          </cell>
          <cell r="C82">
            <v>306.7</v>
          </cell>
          <cell r="D82">
            <v>152.69999999999999</v>
          </cell>
          <cell r="E82">
            <v>17.2</v>
          </cell>
          <cell r="F82">
            <v>44.4</v>
          </cell>
          <cell r="G82">
            <v>0</v>
          </cell>
          <cell r="H82">
            <v>5311.9</v>
          </cell>
          <cell r="I82">
            <v>0</v>
          </cell>
          <cell r="P82">
            <v>28.111082999999997</v>
          </cell>
          <cell r="Q82">
            <v>138.22862099999998</v>
          </cell>
          <cell r="R82">
            <v>15.194307999999999</v>
          </cell>
          <cell r="S82">
            <v>37.048247999999994</v>
          </cell>
          <cell r="T82">
            <v>0</v>
          </cell>
          <cell r="W82">
            <v>20.106803002317516</v>
          </cell>
          <cell r="X82">
            <v>19.73</v>
          </cell>
          <cell r="Y82">
            <v>3.77</v>
          </cell>
          <cell r="Z82">
            <v>1.64</v>
          </cell>
          <cell r="AA82">
            <v>8.99</v>
          </cell>
          <cell r="AB82">
            <v>2.2999999999999998</v>
          </cell>
          <cell r="AC82">
            <v>3.03</v>
          </cell>
          <cell r="AD82">
            <v>0</v>
          </cell>
          <cell r="AE82">
            <v>20.34</v>
          </cell>
          <cell r="AF82">
            <v>20.34</v>
          </cell>
          <cell r="AG82">
            <v>0</v>
          </cell>
          <cell r="AJ82">
            <v>94.525422077251207</v>
          </cell>
          <cell r="AK82">
            <v>107.20005288463497</v>
          </cell>
          <cell r="AL82">
            <v>91.399109444574634</v>
          </cell>
          <cell r="AM82">
            <v>101.46421942668591</v>
          </cell>
          <cell r="AN82">
            <v>125.65957298109515</v>
          </cell>
          <cell r="AO82">
            <v>112.94441170693379</v>
          </cell>
          <cell r="AP82">
            <v>113.35578002244668</v>
          </cell>
          <cell r="AQ82">
            <v>0</v>
          </cell>
          <cell r="AR82">
            <v>86.681307691652066</v>
          </cell>
          <cell r="AS82">
            <v>91.142643764002983</v>
          </cell>
          <cell r="AT82">
            <v>0</v>
          </cell>
        </row>
        <row r="83">
          <cell r="A83">
            <v>198405</v>
          </cell>
          <cell r="B83">
            <v>32</v>
          </cell>
          <cell r="C83">
            <v>317.7</v>
          </cell>
          <cell r="D83">
            <v>155.80000000000001</v>
          </cell>
          <cell r="E83">
            <v>16.7</v>
          </cell>
          <cell r="F83">
            <v>46.9</v>
          </cell>
          <cell r="G83">
            <v>0</v>
          </cell>
          <cell r="H83">
            <v>5735.1</v>
          </cell>
          <cell r="I83">
            <v>0</v>
          </cell>
          <cell r="P83">
            <v>30.085439999999998</v>
          </cell>
          <cell r="Q83">
            <v>141.03483400000002</v>
          </cell>
          <cell r="R83">
            <v>14.752612999999998</v>
          </cell>
          <cell r="S83">
            <v>39.134297999999994</v>
          </cell>
          <cell r="T83">
            <v>0</v>
          </cell>
          <cell r="W83">
            <v>21.336867038979591</v>
          </cell>
          <cell r="X83">
            <v>20.329999999999998</v>
          </cell>
          <cell r="Y83">
            <v>4.03</v>
          </cell>
          <cell r="Z83">
            <v>1.7</v>
          </cell>
          <cell r="AA83">
            <v>9.17</v>
          </cell>
          <cell r="AB83">
            <v>2.23</v>
          </cell>
          <cell r="AC83">
            <v>3.2</v>
          </cell>
          <cell r="AD83">
            <v>0</v>
          </cell>
          <cell r="AE83">
            <v>21.96</v>
          </cell>
          <cell r="AF83">
            <v>21.96</v>
          </cell>
          <cell r="AG83">
            <v>0</v>
          </cell>
          <cell r="AJ83">
            <v>100.0362506330559</v>
          </cell>
          <cell r="AK83">
            <v>110.46006462973281</v>
          </cell>
          <cell r="AL83">
            <v>97.702496302821174</v>
          </cell>
          <cell r="AM83">
            <v>105.1763250154671</v>
          </cell>
          <cell r="AN83">
            <v>128.17555998182897</v>
          </cell>
          <cell r="AO83">
            <v>109.50697308976625</v>
          </cell>
          <cell r="AP83">
            <v>119.71567527123084</v>
          </cell>
          <cell r="AQ83">
            <v>0</v>
          </cell>
          <cell r="AR83">
            <v>93.585128658243832</v>
          </cell>
          <cell r="AS83">
            <v>98.401792382374907</v>
          </cell>
          <cell r="AT83">
            <v>0</v>
          </cell>
        </row>
        <row r="84">
          <cell r="A84">
            <v>198406</v>
          </cell>
          <cell r="B84">
            <v>25.2</v>
          </cell>
          <cell r="C84">
            <v>144.80000000000001</v>
          </cell>
          <cell r="D84">
            <v>148.4</v>
          </cell>
          <cell r="E84">
            <v>17.100000000000001</v>
          </cell>
          <cell r="F84">
            <v>42.4</v>
          </cell>
          <cell r="G84">
            <v>0</v>
          </cell>
          <cell r="H84">
            <v>5611.3</v>
          </cell>
          <cell r="I84">
            <v>0</v>
          </cell>
          <cell r="P84">
            <v>23.692284000000001</v>
          </cell>
          <cell r="Q84">
            <v>134.33613199999999</v>
          </cell>
          <cell r="R84">
            <v>15.105969</v>
          </cell>
          <cell r="S84">
            <v>35.379407999999991</v>
          </cell>
          <cell r="T84">
            <v>0</v>
          </cell>
          <cell r="W84">
            <v>20.109932521911858</v>
          </cell>
          <cell r="X84">
            <v>17.88</v>
          </cell>
          <cell r="Y84">
            <v>3.18</v>
          </cell>
          <cell r="Z84">
            <v>0.77</v>
          </cell>
          <cell r="AA84">
            <v>8.74</v>
          </cell>
          <cell r="AB84">
            <v>2.29</v>
          </cell>
          <cell r="AC84">
            <v>2.9</v>
          </cell>
          <cell r="AD84">
            <v>0</v>
          </cell>
          <cell r="AE84">
            <v>21.49</v>
          </cell>
          <cell r="AF84">
            <v>21.49</v>
          </cell>
          <cell r="AG84">
            <v>0</v>
          </cell>
          <cell r="AJ84">
            <v>93.710064766737275</v>
          </cell>
          <cell r="AK84">
            <v>97.148350003916519</v>
          </cell>
          <cell r="AL84">
            <v>77.095270035476744</v>
          </cell>
          <cell r="AM84">
            <v>47.638688389358627</v>
          </cell>
          <cell r="AN84">
            <v>122.16514659118704</v>
          </cell>
          <cell r="AO84">
            <v>112.45334904733843</v>
          </cell>
          <cell r="AP84">
            <v>108.49233071455293</v>
          </cell>
          <cell r="AQ84">
            <v>0</v>
          </cell>
          <cell r="AR84">
            <v>91.582168254356091</v>
          </cell>
          <cell r="AS84">
            <v>96.295743091859592</v>
          </cell>
          <cell r="AT84">
            <v>0</v>
          </cell>
        </row>
        <row r="85">
          <cell r="A85">
            <v>198407</v>
          </cell>
          <cell r="B85">
            <v>31.5</v>
          </cell>
          <cell r="C85">
            <v>196.8</v>
          </cell>
          <cell r="D85">
            <v>143.19999999999999</v>
          </cell>
          <cell r="E85">
            <v>14.7</v>
          </cell>
          <cell r="F85">
            <v>41.8</v>
          </cell>
          <cell r="G85">
            <v>0</v>
          </cell>
          <cell r="H85">
            <v>5724.1</v>
          </cell>
          <cell r="I85">
            <v>0</v>
          </cell>
          <cell r="P85">
            <v>29.615355000000001</v>
          </cell>
          <cell r="Q85">
            <v>129.62893599999998</v>
          </cell>
          <cell r="R85">
            <v>12.985833</v>
          </cell>
          <cell r="S85">
            <v>34.878755999999996</v>
          </cell>
          <cell r="T85">
            <v>0</v>
          </cell>
          <cell r="W85">
            <v>20.524640915506453</v>
          </cell>
          <cell r="X85">
            <v>18.27</v>
          </cell>
          <cell r="Y85">
            <v>3.97</v>
          </cell>
          <cell r="Z85">
            <v>1.05</v>
          </cell>
          <cell r="AA85">
            <v>8.43</v>
          </cell>
          <cell r="AB85">
            <v>1.96</v>
          </cell>
          <cell r="AC85">
            <v>2.86</v>
          </cell>
          <cell r="AD85">
            <v>0</v>
          </cell>
          <cell r="AE85">
            <v>21.92</v>
          </cell>
          <cell r="AF85">
            <v>21.92</v>
          </cell>
          <cell r="AG85">
            <v>0</v>
          </cell>
          <cell r="AJ85">
            <v>95.652091152983829</v>
          </cell>
          <cell r="AK85">
            <v>99.267357638230138</v>
          </cell>
          <cell r="AL85">
            <v>96.247868566302742</v>
          </cell>
          <cell r="AM85">
            <v>64.961847803670864</v>
          </cell>
          <cell r="AN85">
            <v>117.83205786770101</v>
          </cell>
          <cell r="AO85">
            <v>96.248281280691415</v>
          </cell>
          <cell r="AP85">
            <v>106.99588477366255</v>
          </cell>
          <cell r="AQ85">
            <v>0</v>
          </cell>
          <cell r="AR85">
            <v>93.414663943019335</v>
          </cell>
          <cell r="AS85">
            <v>98.222554144884256</v>
          </cell>
          <cell r="AT85">
            <v>0</v>
          </cell>
        </row>
        <row r="86">
          <cell r="A86">
            <v>198408</v>
          </cell>
          <cell r="B86">
            <v>35.700000000000003</v>
          </cell>
          <cell r="C86">
            <v>197.5</v>
          </cell>
          <cell r="D86">
            <v>160.19999999999999</v>
          </cell>
          <cell r="E86">
            <v>17.600000000000001</v>
          </cell>
          <cell r="F86">
            <v>47.1</v>
          </cell>
          <cell r="G86">
            <v>0</v>
          </cell>
          <cell r="H86">
            <v>5759.6</v>
          </cell>
          <cell r="I86">
            <v>0</v>
          </cell>
          <cell r="P86">
            <v>33.564068999999996</v>
          </cell>
          <cell r="Q86">
            <v>145.01784599999999</v>
          </cell>
          <cell r="R86">
            <v>15.547664000000003</v>
          </cell>
          <cell r="S86">
            <v>39.301181999999997</v>
          </cell>
          <cell r="T86">
            <v>0</v>
          </cell>
          <cell r="W86">
            <v>21.480387661398524</v>
          </cell>
          <cell r="X86">
            <v>20.56</v>
          </cell>
          <cell r="Y86">
            <v>4.5</v>
          </cell>
          <cell r="Z86">
            <v>1.06</v>
          </cell>
          <cell r="AA86">
            <v>9.43</v>
          </cell>
          <cell r="AB86">
            <v>2.35</v>
          </cell>
          <cell r="AC86">
            <v>3.22</v>
          </cell>
          <cell r="AD86">
            <v>0</v>
          </cell>
          <cell r="AE86">
            <v>22.05</v>
          </cell>
          <cell r="AF86">
            <v>22.05</v>
          </cell>
          <cell r="AG86">
            <v>0</v>
          </cell>
          <cell r="AJ86">
            <v>100.75090752122556</v>
          </cell>
          <cell r="AK86">
            <v>111.70973579868702</v>
          </cell>
          <cell r="AL86">
            <v>109.09708023888219</v>
          </cell>
          <cell r="AM86">
            <v>65.580532068467718</v>
          </cell>
          <cell r="AN86">
            <v>131.80976342733339</v>
          </cell>
          <cell r="AO86">
            <v>115.39972500491062</v>
          </cell>
          <cell r="AP86">
            <v>120.46389824167602</v>
          </cell>
          <cell r="AQ86">
            <v>0</v>
          </cell>
          <cell r="AR86">
            <v>93.968674267498926</v>
          </cell>
          <cell r="AS86">
            <v>98.805078416728904</v>
          </cell>
          <cell r="AT86">
            <v>0</v>
          </cell>
        </row>
        <row r="87">
          <cell r="A87">
            <v>198409</v>
          </cell>
          <cell r="B87">
            <v>34.799999999999997</v>
          </cell>
          <cell r="C87">
            <v>243.3</v>
          </cell>
          <cell r="D87">
            <v>157.4</v>
          </cell>
          <cell r="E87">
            <v>17.600000000000001</v>
          </cell>
          <cell r="F87">
            <v>46.9</v>
          </cell>
          <cell r="G87">
            <v>0</v>
          </cell>
          <cell r="H87">
            <v>5637.8</v>
          </cell>
          <cell r="I87">
            <v>0</v>
          </cell>
          <cell r="P87">
            <v>32.717915999999995</v>
          </cell>
          <cell r="Q87">
            <v>142.48320200000001</v>
          </cell>
          <cell r="R87">
            <v>15.547664000000003</v>
          </cell>
          <cell r="S87">
            <v>39.134297999999994</v>
          </cell>
          <cell r="T87">
            <v>0</v>
          </cell>
          <cell r="W87">
            <v>21.177126627053962</v>
          </cell>
          <cell r="X87">
            <v>20.509999999999998</v>
          </cell>
          <cell r="Y87">
            <v>4.3899999999999997</v>
          </cell>
          <cell r="Z87">
            <v>1.3</v>
          </cell>
          <cell r="AA87">
            <v>9.27</v>
          </cell>
          <cell r="AB87">
            <v>2.35</v>
          </cell>
          <cell r="AC87">
            <v>3.2</v>
          </cell>
          <cell r="AD87">
            <v>0</v>
          </cell>
          <cell r="AE87">
            <v>21.59</v>
          </cell>
          <cell r="AF87">
            <v>21.59</v>
          </cell>
          <cell r="AG87">
            <v>0</v>
          </cell>
          <cell r="AJ87">
            <v>99.43612773619752</v>
          </cell>
          <cell r="AK87">
            <v>111.43806815326218</v>
          </cell>
          <cell r="AL87">
            <v>106.43026272193173</v>
          </cell>
          <cell r="AM87">
            <v>80.428954423592486</v>
          </cell>
          <cell r="AN87">
            <v>129.5733305377922</v>
          </cell>
          <cell r="AO87">
            <v>115.39972500491062</v>
          </cell>
          <cell r="AP87">
            <v>119.71567527123084</v>
          </cell>
          <cell r="AQ87">
            <v>0</v>
          </cell>
          <cell r="AR87">
            <v>92.008330042417313</v>
          </cell>
          <cell r="AS87">
            <v>96.743838685586255</v>
          </cell>
          <cell r="AT87">
            <v>0</v>
          </cell>
        </row>
        <row r="88">
          <cell r="A88">
            <v>198410</v>
          </cell>
          <cell r="B88">
            <v>33.4</v>
          </cell>
          <cell r="C88">
            <v>315.5</v>
          </cell>
          <cell r="D88">
            <v>153.69999999999999</v>
          </cell>
          <cell r="E88">
            <v>18.5</v>
          </cell>
          <cell r="F88">
            <v>48.3</v>
          </cell>
          <cell r="G88">
            <v>0</v>
          </cell>
          <cell r="H88">
            <v>5719.4</v>
          </cell>
          <cell r="I88">
            <v>0</v>
          </cell>
          <cell r="P88">
            <v>31.401677999999997</v>
          </cell>
          <cell r="Q88">
            <v>139.13385099999996</v>
          </cell>
          <cell r="R88">
            <v>16.342715000000002</v>
          </cell>
          <cell r="S88">
            <v>40.302485999999995</v>
          </cell>
          <cell r="T88">
            <v>0</v>
          </cell>
          <cell r="W88">
            <v>21.448897611040437</v>
          </cell>
          <cell r="X88">
            <v>20.720000000000002</v>
          </cell>
          <cell r="Y88">
            <v>4.21</v>
          </cell>
          <cell r="Z88">
            <v>1.69</v>
          </cell>
          <cell r="AA88">
            <v>9.0500000000000007</v>
          </cell>
          <cell r="AB88">
            <v>2.4700000000000002</v>
          </cell>
          <cell r="AC88">
            <v>3.3</v>
          </cell>
          <cell r="AD88">
            <v>0</v>
          </cell>
          <cell r="AE88">
            <v>21.9</v>
          </cell>
          <cell r="AF88">
            <v>21.9</v>
          </cell>
          <cell r="AG88">
            <v>0</v>
          </cell>
          <cell r="AJ88">
            <v>100.68837980298952</v>
          </cell>
          <cell r="AK88">
            <v>112.57907226404646</v>
          </cell>
          <cell r="AL88">
            <v>102.06637951237644</v>
          </cell>
          <cell r="AM88">
            <v>104.55764075067025</v>
          </cell>
          <cell r="AN88">
            <v>126.4982353146731</v>
          </cell>
          <cell r="AO88">
            <v>121.29247692005501</v>
          </cell>
          <cell r="AP88">
            <v>123.45679012345678</v>
          </cell>
          <cell r="AQ88">
            <v>0</v>
          </cell>
          <cell r="AR88">
            <v>93.329431585407079</v>
          </cell>
          <cell r="AS88">
            <v>98.132935026138895</v>
          </cell>
          <cell r="AT88">
            <v>0</v>
          </cell>
        </row>
        <row r="89">
          <cell r="A89">
            <v>198411</v>
          </cell>
          <cell r="B89">
            <v>29.1</v>
          </cell>
          <cell r="C89">
            <v>241.1</v>
          </cell>
          <cell r="D89">
            <v>156.5</v>
          </cell>
          <cell r="E89">
            <v>18.7</v>
          </cell>
          <cell r="F89">
            <v>45.7</v>
          </cell>
          <cell r="G89">
            <v>0</v>
          </cell>
          <cell r="H89">
            <v>5571.9</v>
          </cell>
          <cell r="I89">
            <v>0</v>
          </cell>
          <cell r="P89">
            <v>27.358946999999997</v>
          </cell>
          <cell r="Q89">
            <v>141.66849500000001</v>
          </cell>
          <cell r="R89">
            <v>16.519393000000001</v>
          </cell>
          <cell r="S89">
            <v>38.132993999999997</v>
          </cell>
          <cell r="T89">
            <v>0</v>
          </cell>
          <cell r="W89">
            <v>20.741273153391763</v>
          </cell>
          <cell r="X89">
            <v>19.790000000000003</v>
          </cell>
          <cell r="Y89">
            <v>3.67</v>
          </cell>
          <cell r="Z89">
            <v>1.29</v>
          </cell>
          <cell r="AA89">
            <v>9.2100000000000009</v>
          </cell>
          <cell r="AB89">
            <v>2.5</v>
          </cell>
          <cell r="AC89">
            <v>3.12</v>
          </cell>
          <cell r="AD89">
            <v>0</v>
          </cell>
          <cell r="AE89">
            <v>21.33</v>
          </cell>
          <cell r="AF89">
            <v>21.33</v>
          </cell>
          <cell r="AG89">
            <v>0</v>
          </cell>
          <cell r="AJ89">
            <v>97.256167984070714</v>
          </cell>
          <cell r="AK89">
            <v>107.52605405914477</v>
          </cell>
          <cell r="AL89">
            <v>88.974729883710594</v>
          </cell>
          <cell r="AM89">
            <v>79.810270158795632</v>
          </cell>
          <cell r="AN89">
            <v>128.73466820421427</v>
          </cell>
          <cell r="AO89">
            <v>122.76566489884108</v>
          </cell>
          <cell r="AP89">
            <v>116.72278338945006</v>
          </cell>
          <cell r="AQ89">
            <v>0</v>
          </cell>
          <cell r="AR89">
            <v>90.90030939345813</v>
          </cell>
          <cell r="AS89">
            <v>95.578790141896931</v>
          </cell>
          <cell r="AT89">
            <v>0</v>
          </cell>
        </row>
        <row r="90">
          <cell r="A90">
            <v>198412</v>
          </cell>
          <cell r="B90">
            <v>31.8</v>
          </cell>
          <cell r="C90">
            <v>216.2</v>
          </cell>
          <cell r="D90">
            <v>160.4</v>
          </cell>
          <cell r="E90">
            <v>18.8</v>
          </cell>
          <cell r="F90">
            <v>48</v>
          </cell>
          <cell r="G90">
            <v>0</v>
          </cell>
          <cell r="H90">
            <v>5891.7</v>
          </cell>
          <cell r="I90">
            <v>0</v>
          </cell>
          <cell r="P90">
            <v>29.897406</v>
          </cell>
          <cell r="Q90">
            <v>145.198892</v>
          </cell>
          <cell r="R90">
            <v>16.607732000000002</v>
          </cell>
          <cell r="S90">
            <v>40.052159999999994</v>
          </cell>
          <cell r="T90">
            <v>0</v>
          </cell>
          <cell r="W90">
            <v>21.734253254107927</v>
          </cell>
          <cell r="X90">
            <v>20.399999999999999</v>
          </cell>
          <cell r="Y90">
            <v>4.01</v>
          </cell>
          <cell r="Z90">
            <v>1.1599999999999999</v>
          </cell>
          <cell r="AA90">
            <v>9.44</v>
          </cell>
          <cell r="AB90">
            <v>2.5099999999999998</v>
          </cell>
          <cell r="AC90">
            <v>3.28</v>
          </cell>
          <cell r="AD90">
            <v>0</v>
          </cell>
          <cell r="AE90">
            <v>22.56</v>
          </cell>
          <cell r="AF90">
            <v>22.56</v>
          </cell>
          <cell r="AG90">
            <v>0</v>
          </cell>
          <cell r="AJ90">
            <v>101.7611148269568</v>
          </cell>
          <cell r="AK90">
            <v>110.84039933332757</v>
          </cell>
          <cell r="AL90">
            <v>97.217620390648349</v>
          </cell>
          <cell r="AM90">
            <v>71.767374716436365</v>
          </cell>
          <cell r="AN90">
            <v>131.94954048292971</v>
          </cell>
          <cell r="AO90">
            <v>123.25672755843644</v>
          </cell>
          <cell r="AP90">
            <v>122.7085671530116</v>
          </cell>
          <cell r="AQ90">
            <v>0</v>
          </cell>
          <cell r="AR90">
            <v>96.142099386611136</v>
          </cell>
          <cell r="AS90">
            <v>101.09036594473486</v>
          </cell>
          <cell r="AT90">
            <v>0</v>
          </cell>
        </row>
        <row r="91">
          <cell r="A91">
            <v>198501</v>
          </cell>
          <cell r="B91">
            <v>31.5</v>
          </cell>
          <cell r="C91">
            <v>240.4</v>
          </cell>
          <cell r="D91">
            <v>164.3</v>
          </cell>
          <cell r="E91">
            <v>18.5</v>
          </cell>
          <cell r="F91">
            <v>48.2</v>
          </cell>
          <cell r="G91">
            <v>0</v>
          </cell>
          <cell r="H91">
            <v>5877.9</v>
          </cell>
          <cell r="I91">
            <v>0</v>
          </cell>
          <cell r="P91">
            <v>29.615355000000001</v>
          </cell>
          <cell r="Q91">
            <v>148.72928899999999</v>
          </cell>
          <cell r="R91">
            <v>16.342715000000002</v>
          </cell>
          <cell r="S91">
            <v>40.219043999999997</v>
          </cell>
          <cell r="T91">
            <v>0</v>
          </cell>
          <cell r="W91">
            <v>21.81040900695255</v>
          </cell>
          <cell r="X91">
            <v>20.68</v>
          </cell>
          <cell r="Y91">
            <v>3.97</v>
          </cell>
          <cell r="Z91">
            <v>1.28</v>
          </cell>
          <cell r="AA91">
            <v>9.67</v>
          </cell>
          <cell r="AB91">
            <v>2.4700000000000002</v>
          </cell>
          <cell r="AC91">
            <v>3.29</v>
          </cell>
          <cell r="AD91">
            <v>0</v>
          </cell>
          <cell r="AE91">
            <v>22.51</v>
          </cell>
          <cell r="AF91">
            <v>22.51</v>
          </cell>
          <cell r="AG91">
            <v>0</v>
          </cell>
          <cell r="AJ91">
            <v>102.21108552099581</v>
          </cell>
          <cell r="AK91">
            <v>112.36173814770657</v>
          </cell>
          <cell r="AL91">
            <v>96.247868566302742</v>
          </cell>
          <cell r="AM91">
            <v>79.191585893998763</v>
          </cell>
          <cell r="AN91">
            <v>135.16441276164517</v>
          </cell>
          <cell r="AO91">
            <v>121.29247692005501</v>
          </cell>
          <cell r="AP91">
            <v>123.08267863823419</v>
          </cell>
          <cell r="AQ91">
            <v>0</v>
          </cell>
          <cell r="AR91">
            <v>95.929018492580539</v>
          </cell>
          <cell r="AS91">
            <v>100.86631814787155</v>
          </cell>
          <cell r="AT91">
            <v>0</v>
          </cell>
        </row>
        <row r="92">
          <cell r="A92">
            <v>198502</v>
          </cell>
          <cell r="B92">
            <v>29.3</v>
          </cell>
          <cell r="C92">
            <v>233.3</v>
          </cell>
          <cell r="D92">
            <v>151.80000000000001</v>
          </cell>
          <cell r="E92">
            <v>16.7</v>
          </cell>
          <cell r="F92">
            <v>45.4</v>
          </cell>
          <cell r="G92">
            <v>0</v>
          </cell>
          <cell r="H92">
            <v>5320</v>
          </cell>
          <cell r="I92">
            <v>0</v>
          </cell>
          <cell r="P92">
            <v>27.546981000000002</v>
          </cell>
          <cell r="Q92">
            <v>137.41391400000001</v>
          </cell>
          <cell r="R92">
            <v>14.752612999999998</v>
          </cell>
          <cell r="S92">
            <v>37.882667999999995</v>
          </cell>
          <cell r="T92">
            <v>0</v>
          </cell>
          <cell r="W92">
            <v>19.926543414243145</v>
          </cell>
          <cell r="X92">
            <v>19.21</v>
          </cell>
          <cell r="Y92">
            <v>3.69</v>
          </cell>
          <cell r="Z92">
            <v>1.25</v>
          </cell>
          <cell r="AA92">
            <v>8.94</v>
          </cell>
          <cell r="AB92">
            <v>2.23</v>
          </cell>
          <cell r="AC92">
            <v>3.1</v>
          </cell>
          <cell r="AD92">
            <v>0</v>
          </cell>
          <cell r="AE92">
            <v>20.37</v>
          </cell>
          <cell r="AF92">
            <v>20.37</v>
          </cell>
          <cell r="AG92">
            <v>0</v>
          </cell>
          <cell r="AJ92">
            <v>93.524294352409811</v>
          </cell>
          <cell r="AK92">
            <v>104.3747093722168</v>
          </cell>
          <cell r="AL92">
            <v>89.459605795883405</v>
          </cell>
          <cell r="AM92">
            <v>77.33553309960817</v>
          </cell>
          <cell r="AN92">
            <v>124.96068770311352</v>
          </cell>
          <cell r="AO92">
            <v>109.50697308976625</v>
          </cell>
          <cell r="AP92">
            <v>115.97456041900487</v>
          </cell>
          <cell r="AQ92">
            <v>0</v>
          </cell>
          <cell r="AR92">
            <v>86.809156228070435</v>
          </cell>
          <cell r="AS92">
            <v>91.277072442120982</v>
          </cell>
          <cell r="AT92">
            <v>0</v>
          </cell>
        </row>
        <row r="93">
          <cell r="A93">
            <v>198503</v>
          </cell>
          <cell r="B93">
            <v>34.200000000000003</v>
          </cell>
          <cell r="C93">
            <v>261.8</v>
          </cell>
          <cell r="D93">
            <v>173.3</v>
          </cell>
          <cell r="E93">
            <v>18.8</v>
          </cell>
          <cell r="F93">
            <v>51.1</v>
          </cell>
          <cell r="G93">
            <v>0</v>
          </cell>
          <cell r="H93">
            <v>5803</v>
          </cell>
          <cell r="I93">
            <v>0</v>
          </cell>
          <cell r="P93">
            <v>32.153814000000004</v>
          </cell>
          <cell r="Q93">
            <v>156.87635900000001</v>
          </cell>
          <cell r="R93">
            <v>16.607732000000002</v>
          </cell>
          <cell r="S93">
            <v>42.638861999999996</v>
          </cell>
          <cell r="T93">
            <v>0</v>
          </cell>
          <cell r="W93">
            <v>22.10149005035808</v>
          </cell>
          <cell r="X93">
            <v>21.909999999999997</v>
          </cell>
          <cell r="Y93">
            <v>4.3099999999999996</v>
          </cell>
          <cell r="Z93">
            <v>1.4</v>
          </cell>
          <cell r="AA93">
            <v>10.199999999999999</v>
          </cell>
          <cell r="AB93">
            <v>2.5099999999999998</v>
          </cell>
          <cell r="AC93">
            <v>3.49</v>
          </cell>
          <cell r="AD93">
            <v>0</v>
          </cell>
          <cell r="AE93">
            <v>22.22</v>
          </cell>
          <cell r="AF93">
            <v>22.22</v>
          </cell>
          <cell r="AG93">
            <v>0</v>
          </cell>
          <cell r="AJ93">
            <v>104.00253130915853</v>
          </cell>
          <cell r="AK93">
            <v>119.04476222515721</v>
          </cell>
          <cell r="AL93">
            <v>104.49075907324048</v>
          </cell>
          <cell r="AM93">
            <v>86.615797071561147</v>
          </cell>
          <cell r="AN93">
            <v>142.57259670825033</v>
          </cell>
          <cell r="AO93">
            <v>123.25672755843644</v>
          </cell>
          <cell r="AP93">
            <v>130.56490834268612</v>
          </cell>
          <cell r="AQ93">
            <v>0</v>
          </cell>
          <cell r="AR93">
            <v>94.693149307203001</v>
          </cell>
          <cell r="AS93">
            <v>99.566840926064231</v>
          </cell>
          <cell r="AT93">
            <v>0</v>
          </cell>
        </row>
        <row r="94">
          <cell r="A94">
            <v>198504</v>
          </cell>
          <cell r="B94">
            <v>33</v>
          </cell>
          <cell r="C94">
            <v>115.6</v>
          </cell>
          <cell r="D94">
            <v>159.1</v>
          </cell>
          <cell r="E94">
            <v>17.5</v>
          </cell>
          <cell r="F94">
            <v>51</v>
          </cell>
          <cell r="G94">
            <v>0</v>
          </cell>
          <cell r="H94">
            <v>5742.1</v>
          </cell>
          <cell r="I94">
            <v>0</v>
          </cell>
          <cell r="P94">
            <v>31.025609999999997</v>
          </cell>
          <cell r="Q94">
            <v>144.02209299999998</v>
          </cell>
          <cell r="R94">
            <v>15.459325</v>
          </cell>
          <cell r="S94">
            <v>42.555419999999998</v>
          </cell>
          <cell r="T94">
            <v>0</v>
          </cell>
          <cell r="W94">
            <v>21.217773876526852</v>
          </cell>
          <cell r="X94">
            <v>19.97</v>
          </cell>
          <cell r="Y94">
            <v>4.16</v>
          </cell>
          <cell r="Z94">
            <v>0.62</v>
          </cell>
          <cell r="AA94">
            <v>9.3699999999999992</v>
          </cell>
          <cell r="AB94">
            <v>2.34</v>
          </cell>
          <cell r="AC94">
            <v>3.48</v>
          </cell>
          <cell r="AD94">
            <v>0</v>
          </cell>
          <cell r="AE94">
            <v>21.99</v>
          </cell>
          <cell r="AF94">
            <v>21.99</v>
          </cell>
          <cell r="AG94">
            <v>0</v>
          </cell>
          <cell r="AJ94">
            <v>99.367461684768131</v>
          </cell>
          <cell r="AK94">
            <v>108.50405758267409</v>
          </cell>
          <cell r="AL94">
            <v>100.85418973194442</v>
          </cell>
          <cell r="AM94">
            <v>38.358424417405651</v>
          </cell>
          <cell r="AN94">
            <v>130.97110109375544</v>
          </cell>
          <cell r="AO94">
            <v>114.90866234531525</v>
          </cell>
          <cell r="AP94">
            <v>130.19079685746354</v>
          </cell>
          <cell r="AQ94">
            <v>0</v>
          </cell>
          <cell r="AR94">
            <v>93.712977194662187</v>
          </cell>
          <cell r="AS94">
            <v>98.536221060492906</v>
          </cell>
          <cell r="AT94">
            <v>0</v>
          </cell>
        </row>
        <row r="95">
          <cell r="A95">
            <v>198505</v>
          </cell>
          <cell r="B95">
            <v>32.700000000000003</v>
          </cell>
          <cell r="C95">
            <v>338.9</v>
          </cell>
          <cell r="D95">
            <v>172.1</v>
          </cell>
          <cell r="E95">
            <v>18.8</v>
          </cell>
          <cell r="F95">
            <v>53.5</v>
          </cell>
          <cell r="G95">
            <v>0</v>
          </cell>
          <cell r="H95">
            <v>6009</v>
          </cell>
          <cell r="I95">
            <v>0</v>
          </cell>
          <cell r="P95">
            <v>30.743559000000001</v>
          </cell>
          <cell r="Q95">
            <v>155.79008299999998</v>
          </cell>
          <cell r="R95">
            <v>16.607732000000002</v>
          </cell>
          <cell r="S95">
            <v>44.641469999999998</v>
          </cell>
          <cell r="T95">
            <v>0</v>
          </cell>
          <cell r="W95">
            <v>22.711813675094525</v>
          </cell>
          <cell r="X95">
            <v>22.23</v>
          </cell>
          <cell r="Y95">
            <v>4.12</v>
          </cell>
          <cell r="Z95">
            <v>1.81</v>
          </cell>
          <cell r="AA95">
            <v>10.130000000000001</v>
          </cell>
          <cell r="AB95">
            <v>2.5099999999999998</v>
          </cell>
          <cell r="AC95">
            <v>3.66</v>
          </cell>
          <cell r="AD95">
            <v>0</v>
          </cell>
          <cell r="AE95">
            <v>23.01</v>
          </cell>
          <cell r="AF95">
            <v>23.01</v>
          </cell>
          <cell r="AG95">
            <v>0</v>
          </cell>
          <cell r="AJ95">
            <v>106.74683906815811</v>
          </cell>
          <cell r="AK95">
            <v>120.78343515587608</v>
          </cell>
          <cell r="AL95">
            <v>99.884437907598809</v>
          </cell>
          <cell r="AM95">
            <v>111.98185192823263</v>
          </cell>
          <cell r="AN95">
            <v>141.59415731907609</v>
          </cell>
          <cell r="AO95">
            <v>123.25672755843644</v>
          </cell>
          <cell r="AP95">
            <v>136.92480359147027</v>
          </cell>
          <cell r="AQ95">
            <v>0</v>
          </cell>
          <cell r="AR95">
            <v>98.059827432886635</v>
          </cell>
          <cell r="AS95">
            <v>103.10679611650487</v>
          </cell>
          <cell r="AT95">
            <v>0</v>
          </cell>
        </row>
        <row r="96">
          <cell r="A96">
            <v>198506</v>
          </cell>
          <cell r="B96">
            <v>33.700000000000003</v>
          </cell>
          <cell r="C96">
            <v>323.10000000000002</v>
          </cell>
          <cell r="D96">
            <v>170.4</v>
          </cell>
          <cell r="E96">
            <v>18</v>
          </cell>
          <cell r="F96">
            <v>52.8</v>
          </cell>
          <cell r="G96">
            <v>0</v>
          </cell>
          <cell r="H96">
            <v>5929.5</v>
          </cell>
          <cell r="I96">
            <v>0</v>
          </cell>
          <cell r="P96">
            <v>31.683729000000003</v>
          </cell>
          <cell r="Q96">
            <v>154.251192</v>
          </cell>
          <cell r="R96">
            <v>15.901019999999999</v>
          </cell>
          <cell r="S96">
            <v>44.057375999999998</v>
          </cell>
          <cell r="T96">
            <v>0</v>
          </cell>
          <cell r="W96">
            <v>22.4438655927094</v>
          </cell>
          <cell r="X96">
            <v>22.029999999999998</v>
          </cell>
          <cell r="Y96">
            <v>4.25</v>
          </cell>
          <cell r="Z96">
            <v>1.73</v>
          </cell>
          <cell r="AA96">
            <v>10.029999999999999</v>
          </cell>
          <cell r="AB96">
            <v>2.41</v>
          </cell>
          <cell r="AC96">
            <v>3.61</v>
          </cell>
          <cell r="AD96">
            <v>0</v>
          </cell>
          <cell r="AE96">
            <v>22.7</v>
          </cell>
          <cell r="AF96">
            <v>22.7</v>
          </cell>
          <cell r="AG96">
            <v>0</v>
          </cell>
          <cell r="AJ96">
            <v>105.51535817490073</v>
          </cell>
          <cell r="AK96">
            <v>119.69676457417677</v>
          </cell>
          <cell r="AL96">
            <v>103.03613133672206</v>
          </cell>
          <cell r="AM96">
            <v>107.03237780985771</v>
          </cell>
          <cell r="AN96">
            <v>140.1963867631128</v>
          </cell>
          <cell r="AO96">
            <v>118.34610096248281</v>
          </cell>
          <cell r="AP96">
            <v>135.05424616535726</v>
          </cell>
          <cell r="AQ96">
            <v>0</v>
          </cell>
          <cell r="AR96">
            <v>96.738725889896841</v>
          </cell>
          <cell r="AS96">
            <v>101.7176997759522</v>
          </cell>
          <cell r="AT96">
            <v>0</v>
          </cell>
        </row>
        <row r="97">
          <cell r="A97">
            <v>198507</v>
          </cell>
          <cell r="B97">
            <v>35.4</v>
          </cell>
          <cell r="C97">
            <v>324.60000000000002</v>
          </cell>
          <cell r="D97">
            <v>172.1</v>
          </cell>
          <cell r="E97">
            <v>18.899999999999999</v>
          </cell>
          <cell r="F97">
            <v>53.6</v>
          </cell>
          <cell r="G97">
            <v>0</v>
          </cell>
          <cell r="H97">
            <v>6156</v>
          </cell>
          <cell r="I97">
            <v>0</v>
          </cell>
          <cell r="P97">
            <v>33.282018000000001</v>
          </cell>
          <cell r="Q97">
            <v>155.79008299999998</v>
          </cell>
          <cell r="R97">
            <v>16.696071</v>
          </cell>
          <cell r="S97">
            <v>44.724911999999996</v>
          </cell>
          <cell r="T97">
            <v>0</v>
          </cell>
          <cell r="W97">
            <v>23.164772430256665</v>
          </cell>
          <cell r="X97">
            <v>22.51</v>
          </cell>
          <cell r="Y97">
            <v>4.46</v>
          </cell>
          <cell r="Z97">
            <v>1.73</v>
          </cell>
          <cell r="AA97">
            <v>10.130000000000001</v>
          </cell>
          <cell r="AB97">
            <v>2.5299999999999998</v>
          </cell>
          <cell r="AC97">
            <v>3.66</v>
          </cell>
          <cell r="AD97">
            <v>0</v>
          </cell>
          <cell r="AE97">
            <v>23.57</v>
          </cell>
          <cell r="AF97">
            <v>23.57</v>
          </cell>
          <cell r="AG97">
            <v>0</v>
          </cell>
          <cell r="AJ97">
            <v>108.8026001743418</v>
          </cell>
          <cell r="AK97">
            <v>122.3047739702551</v>
          </cell>
          <cell r="AL97">
            <v>108.12732841453658</v>
          </cell>
          <cell r="AM97">
            <v>107.03237780985771</v>
          </cell>
          <cell r="AN97">
            <v>141.59415731907609</v>
          </cell>
          <cell r="AO97">
            <v>124.23885287762717</v>
          </cell>
          <cell r="AP97">
            <v>136.92480359147027</v>
          </cell>
          <cell r="AQ97">
            <v>0</v>
          </cell>
          <cell r="AR97">
            <v>100.44633344602947</v>
          </cell>
          <cell r="AS97">
            <v>105.61613144137416</v>
          </cell>
          <cell r="AT97">
            <v>0</v>
          </cell>
        </row>
        <row r="98">
          <cell r="A98">
            <v>198508</v>
          </cell>
          <cell r="B98">
            <v>35.5</v>
          </cell>
          <cell r="C98">
            <v>238.5</v>
          </cell>
          <cell r="D98">
            <v>172.1</v>
          </cell>
          <cell r="E98">
            <v>18.2</v>
          </cell>
          <cell r="F98">
            <v>52.8</v>
          </cell>
          <cell r="G98">
            <v>0</v>
          </cell>
          <cell r="H98">
            <v>5895</v>
          </cell>
          <cell r="I98">
            <v>0</v>
          </cell>
          <cell r="P98">
            <v>33.376034999999995</v>
          </cell>
          <cell r="Q98">
            <v>155.79008299999998</v>
          </cell>
          <cell r="R98">
            <v>16.077697999999998</v>
          </cell>
          <cell r="S98">
            <v>44.057375999999998</v>
          </cell>
          <cell r="T98">
            <v>0</v>
          </cell>
          <cell r="W98">
            <v>22.317688494310755</v>
          </cell>
          <cell r="X98">
            <v>21.91</v>
          </cell>
          <cell r="Y98">
            <v>4.47</v>
          </cell>
          <cell r="Z98">
            <v>1.27</v>
          </cell>
          <cell r="AA98">
            <v>10.130000000000001</v>
          </cell>
          <cell r="AB98">
            <v>2.4300000000000002</v>
          </cell>
          <cell r="AC98">
            <v>3.61</v>
          </cell>
          <cell r="AD98">
            <v>0</v>
          </cell>
          <cell r="AE98">
            <v>22.57</v>
          </cell>
          <cell r="AF98">
            <v>22.57</v>
          </cell>
          <cell r="AG98">
            <v>0</v>
          </cell>
          <cell r="AJ98">
            <v>104.92388646366778</v>
          </cell>
          <cell r="AK98">
            <v>119.04476222515723</v>
          </cell>
          <cell r="AL98">
            <v>108.36976637062297</v>
          </cell>
          <cell r="AM98">
            <v>78.572901629201894</v>
          </cell>
          <cell r="AN98">
            <v>141.59415731907609</v>
          </cell>
          <cell r="AO98">
            <v>119.32822628167355</v>
          </cell>
          <cell r="AP98">
            <v>135.05424616535726</v>
          </cell>
          <cell r="AQ98">
            <v>0</v>
          </cell>
          <cell r="AR98">
            <v>96.184715565417264</v>
          </cell>
          <cell r="AS98">
            <v>101.13517550410755</v>
          </cell>
          <cell r="AT98">
            <v>0</v>
          </cell>
        </row>
        <row r="99">
          <cell r="A99">
            <v>198509</v>
          </cell>
          <cell r="B99">
            <v>33.6</v>
          </cell>
          <cell r="C99">
            <v>340.5</v>
          </cell>
          <cell r="D99">
            <v>167.4</v>
          </cell>
          <cell r="E99">
            <v>17.5</v>
          </cell>
          <cell r="F99">
            <v>51</v>
          </cell>
          <cell r="G99">
            <v>0</v>
          </cell>
          <cell r="H99">
            <v>5630.4</v>
          </cell>
          <cell r="I99">
            <v>0</v>
          </cell>
          <cell r="P99">
            <v>31.589711999999999</v>
          </cell>
          <cell r="Q99">
            <v>151.53550200000001</v>
          </cell>
          <cell r="R99">
            <v>15.459325</v>
          </cell>
          <cell r="S99">
            <v>42.555419999999998</v>
          </cell>
          <cell r="T99">
            <v>0</v>
          </cell>
          <cell r="W99">
            <v>21.624989327222984</v>
          </cell>
          <cell r="X99">
            <v>21.73</v>
          </cell>
          <cell r="Y99">
            <v>4.2300000000000004</v>
          </cell>
          <cell r="Z99">
            <v>1.82</v>
          </cell>
          <cell r="AA99">
            <v>9.86</v>
          </cell>
          <cell r="AB99">
            <v>2.34</v>
          </cell>
          <cell r="AC99">
            <v>3.48</v>
          </cell>
          <cell r="AD99">
            <v>0</v>
          </cell>
          <cell r="AE99">
            <v>21.56</v>
          </cell>
          <cell r="AF99">
            <v>21.56</v>
          </cell>
          <cell r="AG99">
            <v>0</v>
          </cell>
          <cell r="AJ99">
            <v>101.89123760846108</v>
          </cell>
          <cell r="AK99">
            <v>118.06675870162786</v>
          </cell>
          <cell r="AL99">
            <v>102.55125542454928</v>
          </cell>
          <cell r="AM99">
            <v>112.6005361930295</v>
          </cell>
          <cell r="AN99">
            <v>137.82017681797532</v>
          </cell>
          <cell r="AO99">
            <v>114.90866234531525</v>
          </cell>
          <cell r="AP99">
            <v>130.19079685746354</v>
          </cell>
          <cell r="AQ99">
            <v>0</v>
          </cell>
          <cell r="AR99">
            <v>91.880481505998929</v>
          </cell>
          <cell r="AS99">
            <v>96.609410007468256</v>
          </cell>
          <cell r="AT99">
            <v>0</v>
          </cell>
        </row>
        <row r="100">
          <cell r="A100">
            <v>198510</v>
          </cell>
          <cell r="B100">
            <v>33.200000000000003</v>
          </cell>
          <cell r="C100">
            <v>314.60000000000002</v>
          </cell>
          <cell r="D100">
            <v>172.1</v>
          </cell>
          <cell r="E100">
            <v>18.600000000000001</v>
          </cell>
          <cell r="F100">
            <v>54.3</v>
          </cell>
          <cell r="G100">
            <v>0</v>
          </cell>
          <cell r="H100">
            <v>5870.3</v>
          </cell>
          <cell r="I100">
            <v>0</v>
          </cell>
          <cell r="P100">
            <v>31.213643999999999</v>
          </cell>
          <cell r="Q100">
            <v>155.79008299999998</v>
          </cell>
          <cell r="R100">
            <v>16.431054000000003</v>
          </cell>
          <cell r="S100">
            <v>45.309005999999989</v>
          </cell>
          <cell r="T100">
            <v>0</v>
          </cell>
          <cell r="W100">
            <v>22.369135853560785</v>
          </cell>
          <cell r="X100">
            <v>22.19</v>
          </cell>
          <cell r="Y100">
            <v>4.18</v>
          </cell>
          <cell r="Z100">
            <v>1.68</v>
          </cell>
          <cell r="AA100">
            <v>10.130000000000001</v>
          </cell>
          <cell r="AB100">
            <v>2.4900000000000002</v>
          </cell>
          <cell r="AC100">
            <v>3.71</v>
          </cell>
          <cell r="AD100">
            <v>0</v>
          </cell>
          <cell r="AE100">
            <v>22.48</v>
          </cell>
          <cell r="AF100">
            <v>22.48</v>
          </cell>
          <cell r="AG100">
            <v>0</v>
          </cell>
          <cell r="AJ100">
            <v>105.26855942576283</v>
          </cell>
          <cell r="AK100">
            <v>120.56610103953622</v>
          </cell>
          <cell r="AL100">
            <v>101.33906564411723</v>
          </cell>
          <cell r="AM100">
            <v>103.93895648587336</v>
          </cell>
          <cell r="AN100">
            <v>141.59415731907609</v>
          </cell>
          <cell r="AO100">
            <v>122.27460223924574</v>
          </cell>
          <cell r="AP100">
            <v>138.79536101758322</v>
          </cell>
          <cell r="AQ100">
            <v>0</v>
          </cell>
          <cell r="AR100">
            <v>95.80116995616217</v>
          </cell>
          <cell r="AS100">
            <v>100.73188946975355</v>
          </cell>
          <cell r="AT100">
            <v>0</v>
          </cell>
        </row>
        <row r="101">
          <cell r="A101">
            <v>198511</v>
          </cell>
          <cell r="B101">
            <v>32.799999999999997</v>
          </cell>
          <cell r="C101">
            <v>313.2</v>
          </cell>
          <cell r="D101">
            <v>168.5</v>
          </cell>
          <cell r="E101">
            <v>17.2</v>
          </cell>
          <cell r="F101">
            <v>49.1</v>
          </cell>
          <cell r="G101">
            <v>0</v>
          </cell>
          <cell r="H101">
            <v>5343.8</v>
          </cell>
          <cell r="I101">
            <v>0</v>
          </cell>
          <cell r="P101">
            <v>30.837575999999995</v>
          </cell>
          <cell r="Q101">
            <v>152.53125499999999</v>
          </cell>
          <cell r="R101">
            <v>15.194307999999999</v>
          </cell>
          <cell r="S101">
            <v>40.970022</v>
          </cell>
          <cell r="T101">
            <v>0</v>
          </cell>
          <cell r="W101">
            <v>20.80788404572305</v>
          </cell>
          <cell r="X101">
            <v>21.37</v>
          </cell>
          <cell r="Y101">
            <v>4.13</v>
          </cell>
          <cell r="Z101">
            <v>1.67</v>
          </cell>
          <cell r="AA101">
            <v>9.92</v>
          </cell>
          <cell r="AB101">
            <v>2.2999999999999998</v>
          </cell>
          <cell r="AC101">
            <v>3.35</v>
          </cell>
          <cell r="AD101">
            <v>0</v>
          </cell>
          <cell r="AE101">
            <v>20.46</v>
          </cell>
          <cell r="AF101">
            <v>20.46</v>
          </cell>
          <cell r="AG101">
            <v>0</v>
          </cell>
          <cell r="AJ101">
            <v>98.247787732757786</v>
          </cell>
          <cell r="AK101">
            <v>116.11075165456914</v>
          </cell>
          <cell r="AL101">
            <v>100.1268758636852</v>
          </cell>
          <cell r="AM101">
            <v>103.32027222107649</v>
          </cell>
          <cell r="AN101">
            <v>138.65883915155325</v>
          </cell>
          <cell r="AO101">
            <v>112.94441170693379</v>
          </cell>
          <cell r="AP101">
            <v>125.32734754956978</v>
          </cell>
          <cell r="AQ101">
            <v>0</v>
          </cell>
          <cell r="AR101">
            <v>87.192701837325544</v>
          </cell>
          <cell r="AS101">
            <v>91.680358476474993</v>
          </cell>
          <cell r="AT101">
            <v>0</v>
          </cell>
        </row>
        <row r="102">
          <cell r="A102">
            <v>198512</v>
          </cell>
          <cell r="B102">
            <v>36.4</v>
          </cell>
          <cell r="C102">
            <v>377</v>
          </cell>
          <cell r="D102">
            <v>167.5</v>
          </cell>
          <cell r="E102">
            <v>17.399999999999999</v>
          </cell>
          <cell r="F102">
            <v>50.1</v>
          </cell>
          <cell r="G102">
            <v>0</v>
          </cell>
          <cell r="H102">
            <v>5211</v>
          </cell>
          <cell r="I102">
            <v>0</v>
          </cell>
          <cell r="P102">
            <v>34.222187999999996</v>
          </cell>
          <cell r="Q102">
            <v>151.626025</v>
          </cell>
          <cell r="R102">
            <v>15.370985999999998</v>
          </cell>
          <cell r="S102">
            <v>41.804442000000002</v>
          </cell>
          <cell r="T102">
            <v>0</v>
          </cell>
          <cell r="W102">
            <v>20.813975761905585</v>
          </cell>
          <cell r="X102">
            <v>22.21</v>
          </cell>
          <cell r="Y102">
            <v>4.59</v>
          </cell>
          <cell r="Z102">
            <v>2.0099999999999998</v>
          </cell>
          <cell r="AA102">
            <v>9.86</v>
          </cell>
          <cell r="AB102">
            <v>2.33</v>
          </cell>
          <cell r="AC102">
            <v>3.42</v>
          </cell>
          <cell r="AD102">
            <v>0</v>
          </cell>
          <cell r="AE102">
            <v>19.95</v>
          </cell>
          <cell r="AF102">
            <v>19.95</v>
          </cell>
          <cell r="AG102">
            <v>0</v>
          </cell>
          <cell r="AJ102">
            <v>98.6500202273795</v>
          </cell>
          <cell r="AK102">
            <v>120.67476809770616</v>
          </cell>
          <cell r="AL102">
            <v>111.27902184365983</v>
          </cell>
          <cell r="AM102">
            <v>124.35553722416992</v>
          </cell>
          <cell r="AN102">
            <v>137.82017681797532</v>
          </cell>
          <cell r="AO102">
            <v>114.41759968571989</v>
          </cell>
          <cell r="AP102">
            <v>127.94612794612794</v>
          </cell>
          <cell r="AQ102">
            <v>0</v>
          </cell>
          <cell r="AR102">
            <v>85.019276718213305</v>
          </cell>
          <cell r="AS102">
            <v>89.395070948468998</v>
          </cell>
          <cell r="AT102">
            <v>0</v>
          </cell>
        </row>
        <row r="103">
          <cell r="A103">
            <v>198601</v>
          </cell>
          <cell r="B103">
            <v>32.9</v>
          </cell>
          <cell r="C103">
            <v>303.10000000000002</v>
          </cell>
          <cell r="D103">
            <v>165.7</v>
          </cell>
          <cell r="E103">
            <v>16.899999999999999</v>
          </cell>
          <cell r="F103">
            <v>50</v>
          </cell>
          <cell r="G103">
            <v>0</v>
          </cell>
          <cell r="H103">
            <v>5319.3</v>
          </cell>
          <cell r="I103">
            <v>0</v>
          </cell>
          <cell r="P103">
            <v>30.931592999999999</v>
          </cell>
          <cell r="Q103">
            <v>149.99661099999997</v>
          </cell>
          <cell r="R103">
            <v>14.929290999999999</v>
          </cell>
          <cell r="S103">
            <v>41.720999999999997</v>
          </cell>
          <cell r="T103">
            <v>0</v>
          </cell>
          <cell r="W103">
            <v>20.691123734513582</v>
          </cell>
          <cell r="X103">
            <v>21.21</v>
          </cell>
          <cell r="Y103">
            <v>4.1500000000000004</v>
          </cell>
          <cell r="Z103">
            <v>1.62</v>
          </cell>
          <cell r="AA103">
            <v>9.76</v>
          </cell>
          <cell r="AB103">
            <v>2.2599999999999998</v>
          </cell>
          <cell r="AC103">
            <v>3.42</v>
          </cell>
          <cell r="AD103">
            <v>0</v>
          </cell>
          <cell r="AE103">
            <v>20.37</v>
          </cell>
          <cell r="AF103">
            <v>20.37</v>
          </cell>
          <cell r="AG103">
            <v>0</v>
          </cell>
          <cell r="AJ103">
            <v>97.678529059330316</v>
          </cell>
          <cell r="AK103">
            <v>115.24141518920972</v>
          </cell>
          <cell r="AL103">
            <v>100.61175177585804</v>
          </cell>
          <cell r="AM103">
            <v>100.22685089709218</v>
          </cell>
          <cell r="AN103">
            <v>136.42240626201209</v>
          </cell>
          <cell r="AO103">
            <v>110.98016106855233</v>
          </cell>
          <cell r="AP103">
            <v>127.94612794612794</v>
          </cell>
          <cell r="AQ103">
            <v>0</v>
          </cell>
          <cell r="AR103">
            <v>86.809156228070435</v>
          </cell>
          <cell r="AS103">
            <v>91.277072442120982</v>
          </cell>
          <cell r="AT103">
            <v>0</v>
          </cell>
        </row>
        <row r="104">
          <cell r="A104">
            <v>198602</v>
          </cell>
          <cell r="B104">
            <v>25.5</v>
          </cell>
          <cell r="C104">
            <v>250.6</v>
          </cell>
          <cell r="D104">
            <v>146.9</v>
          </cell>
          <cell r="E104">
            <v>16.600000000000001</v>
          </cell>
          <cell r="F104">
            <v>50.1</v>
          </cell>
          <cell r="G104">
            <v>0</v>
          </cell>
          <cell r="H104">
            <v>5100.6000000000004</v>
          </cell>
          <cell r="I104">
            <v>0</v>
          </cell>
          <cell r="P104">
            <v>23.974335</v>
          </cell>
          <cell r="Q104">
            <v>132.97828699999999</v>
          </cell>
          <cell r="R104">
            <v>14.664274000000001</v>
          </cell>
          <cell r="S104">
            <v>41.804442000000002</v>
          </cell>
          <cell r="T104">
            <v>0</v>
          </cell>
          <cell r="W104">
            <v>19.266219789506696</v>
          </cell>
          <cell r="X104">
            <v>18.84</v>
          </cell>
          <cell r="Y104">
            <v>3.21</v>
          </cell>
          <cell r="Z104">
            <v>1.34</v>
          </cell>
          <cell r="AA104">
            <v>8.65</v>
          </cell>
          <cell r="AB104">
            <v>2.2200000000000002</v>
          </cell>
          <cell r="AC104">
            <v>3.42</v>
          </cell>
          <cell r="AD104">
            <v>0</v>
          </cell>
          <cell r="AE104">
            <v>19.53</v>
          </cell>
          <cell r="AF104">
            <v>19.53</v>
          </cell>
          <cell r="AG104">
            <v>0</v>
          </cell>
          <cell r="AJ104">
            <v>90.544508560807316</v>
          </cell>
          <cell r="AK104">
            <v>102.36436879607311</v>
          </cell>
          <cell r="AL104">
            <v>77.822583903735961</v>
          </cell>
          <cell r="AM104">
            <v>82.903691482779948</v>
          </cell>
          <cell r="AN104">
            <v>120.90715309082015</v>
          </cell>
          <cell r="AO104">
            <v>109.01591043017089</v>
          </cell>
          <cell r="AP104">
            <v>127.94612794612794</v>
          </cell>
          <cell r="AQ104">
            <v>0</v>
          </cell>
          <cell r="AR104">
            <v>83.22939720835619</v>
          </cell>
          <cell r="AS104">
            <v>87.513069454817042</v>
          </cell>
          <cell r="AT104">
            <v>0</v>
          </cell>
        </row>
        <row r="105">
          <cell r="A105">
            <v>198603</v>
          </cell>
          <cell r="B105">
            <v>30.9</v>
          </cell>
          <cell r="C105">
            <v>324.89999999999998</v>
          </cell>
          <cell r="D105">
            <v>130.4</v>
          </cell>
          <cell r="E105">
            <v>11.1</v>
          </cell>
          <cell r="F105">
            <v>33.5</v>
          </cell>
          <cell r="G105">
            <v>0</v>
          </cell>
          <cell r="H105">
            <v>5676.5</v>
          </cell>
          <cell r="I105">
            <v>0</v>
          </cell>
          <cell r="P105">
            <v>29.051252999999996</v>
          </cell>
          <cell r="Q105">
            <v>118.04199199999999</v>
          </cell>
          <cell r="R105">
            <v>9.8056289999999997</v>
          </cell>
          <cell r="S105">
            <v>27.953069999999997</v>
          </cell>
          <cell r="T105">
            <v>0</v>
          </cell>
          <cell r="W105">
            <v>19.95852785376988</v>
          </cell>
          <cell r="X105">
            <v>17.079999999999998</v>
          </cell>
          <cell r="Y105">
            <v>3.89</v>
          </cell>
          <cell r="Z105">
            <v>1.74</v>
          </cell>
          <cell r="AA105">
            <v>7.68</v>
          </cell>
          <cell r="AB105">
            <v>1.48</v>
          </cell>
          <cell r="AC105">
            <v>2.29</v>
          </cell>
          <cell r="AD105">
            <v>0</v>
          </cell>
          <cell r="AE105">
            <v>21.74</v>
          </cell>
          <cell r="AF105">
            <v>21.74</v>
          </cell>
          <cell r="AG105">
            <v>0</v>
          </cell>
          <cell r="AJ105">
            <v>92.706481708618526</v>
          </cell>
          <cell r="AK105">
            <v>92.801667677119354</v>
          </cell>
          <cell r="AL105">
            <v>94.308364917611499</v>
          </cell>
          <cell r="AM105">
            <v>107.65106207465456</v>
          </cell>
          <cell r="AN105">
            <v>107.34877869797673</v>
          </cell>
          <cell r="AO105">
            <v>72.677273620113922</v>
          </cell>
          <cell r="AP105">
            <v>85.671530115974562</v>
          </cell>
          <cell r="AQ105">
            <v>0</v>
          </cell>
          <cell r="AR105">
            <v>92.647572724509132</v>
          </cell>
          <cell r="AS105">
            <v>97.415982076176249</v>
          </cell>
          <cell r="AT105">
            <v>0</v>
          </cell>
        </row>
        <row r="106">
          <cell r="A106">
            <v>198604</v>
          </cell>
          <cell r="B106">
            <v>34.200000000000003</v>
          </cell>
          <cell r="C106">
            <v>321.3</v>
          </cell>
          <cell r="D106">
            <v>146.80000000000001</v>
          </cell>
          <cell r="E106">
            <v>13.3</v>
          </cell>
          <cell r="F106">
            <v>40.200000000000003</v>
          </cell>
          <cell r="G106">
            <v>0</v>
          </cell>
          <cell r="H106">
            <v>5461.2</v>
          </cell>
          <cell r="I106">
            <v>0</v>
          </cell>
          <cell r="P106">
            <v>32.153814000000004</v>
          </cell>
          <cell r="Q106">
            <v>132.887764</v>
          </cell>
          <cell r="R106">
            <v>11.749086999999999</v>
          </cell>
          <cell r="S106">
            <v>33.543683999999999</v>
          </cell>
          <cell r="T106">
            <v>0</v>
          </cell>
          <cell r="W106">
            <v>20.256283826168776</v>
          </cell>
          <cell r="X106">
            <v>19.2</v>
          </cell>
          <cell r="Y106">
            <v>4.3099999999999996</v>
          </cell>
          <cell r="Z106">
            <v>1.72</v>
          </cell>
          <cell r="AA106">
            <v>8.64</v>
          </cell>
          <cell r="AB106">
            <v>1.78</v>
          </cell>
          <cell r="AC106">
            <v>2.75</v>
          </cell>
          <cell r="AD106">
            <v>0</v>
          </cell>
          <cell r="AE106">
            <v>20.91</v>
          </cell>
          <cell r="AF106">
            <v>20.91</v>
          </cell>
          <cell r="AG106">
            <v>0</v>
          </cell>
          <cell r="AJ106">
            <v>94.92504256011803</v>
          </cell>
          <cell r="AK106">
            <v>104.32037584313183</v>
          </cell>
          <cell r="AL106">
            <v>104.49075907324048</v>
          </cell>
          <cell r="AM106">
            <v>106.41369354506082</v>
          </cell>
          <cell r="AN106">
            <v>120.76737603522383</v>
          </cell>
          <cell r="AO106">
            <v>87.409153407974856</v>
          </cell>
          <cell r="AP106">
            <v>102.88065843621399</v>
          </cell>
          <cell r="AQ106">
            <v>0</v>
          </cell>
          <cell r="AR106">
            <v>89.110429883601014</v>
          </cell>
          <cell r="AS106">
            <v>93.696788648244961</v>
          </cell>
          <cell r="AT106">
            <v>0</v>
          </cell>
        </row>
        <row r="107">
          <cell r="A107">
            <v>198605</v>
          </cell>
          <cell r="B107">
            <v>36</v>
          </cell>
          <cell r="C107">
            <v>196.9</v>
          </cell>
          <cell r="D107">
            <v>171.3</v>
          </cell>
          <cell r="E107">
            <v>17.3</v>
          </cell>
          <cell r="F107">
            <v>50.2</v>
          </cell>
          <cell r="G107">
            <v>0</v>
          </cell>
          <cell r="H107">
            <v>5534.5</v>
          </cell>
          <cell r="I107">
            <v>0</v>
          </cell>
          <cell r="P107">
            <v>33.846119999999999</v>
          </cell>
          <cell r="Q107">
            <v>155.065899</v>
          </cell>
          <cell r="R107">
            <v>15.282646999999999</v>
          </cell>
          <cell r="S107">
            <v>41.887883999999993</v>
          </cell>
          <cell r="T107">
            <v>0</v>
          </cell>
          <cell r="W107">
            <v>21.277926736831095</v>
          </cell>
          <cell r="X107">
            <v>21.419999999999998</v>
          </cell>
          <cell r="Y107">
            <v>4.54</v>
          </cell>
          <cell r="Z107">
            <v>1.05</v>
          </cell>
          <cell r="AA107">
            <v>10.09</v>
          </cell>
          <cell r="AB107">
            <v>2.31</v>
          </cell>
          <cell r="AC107">
            <v>3.43</v>
          </cell>
          <cell r="AD107">
            <v>0</v>
          </cell>
          <cell r="AE107">
            <v>21.19</v>
          </cell>
          <cell r="AF107">
            <v>21.19</v>
          </cell>
          <cell r="AG107">
            <v>0</v>
          </cell>
          <cell r="AJ107">
            <v>100.27332720840722</v>
          </cell>
          <cell r="AK107">
            <v>116.38241929999396</v>
          </cell>
          <cell r="AL107">
            <v>110.06683206322781</v>
          </cell>
          <cell r="AM107">
            <v>64.961847803670864</v>
          </cell>
          <cell r="AN107">
            <v>141.03504909669078</v>
          </cell>
          <cell r="AO107">
            <v>113.43547436652916</v>
          </cell>
          <cell r="AP107">
            <v>128.32023943135053</v>
          </cell>
          <cell r="AQ107">
            <v>0</v>
          </cell>
          <cell r="AR107">
            <v>90.303682890172439</v>
          </cell>
          <cell r="AS107">
            <v>94.951456310679617</v>
          </cell>
          <cell r="AT107">
            <v>0</v>
          </cell>
        </row>
        <row r="108">
          <cell r="A108">
            <v>198606</v>
          </cell>
          <cell r="B108">
            <v>32.700000000000003</v>
          </cell>
          <cell r="C108">
            <v>360.5</v>
          </cell>
          <cell r="D108">
            <v>173.3</v>
          </cell>
          <cell r="E108">
            <v>18.5</v>
          </cell>
          <cell r="F108">
            <v>55.5</v>
          </cell>
          <cell r="G108">
            <v>0</v>
          </cell>
          <cell r="H108">
            <v>5380.9</v>
          </cell>
          <cell r="I108">
            <v>0</v>
          </cell>
          <cell r="P108">
            <v>30.743559000000001</v>
          </cell>
          <cell r="Q108">
            <v>156.87635900000001</v>
          </cell>
          <cell r="R108">
            <v>16.342715000000002</v>
          </cell>
          <cell r="S108">
            <v>46.310310000000001</v>
          </cell>
          <cell r="T108">
            <v>0</v>
          </cell>
          <cell r="W108">
            <v>21.330174205858267</v>
          </cell>
          <cell r="X108">
            <v>22.509999999999998</v>
          </cell>
          <cell r="Y108">
            <v>4.12</v>
          </cell>
          <cell r="Z108">
            <v>1.93</v>
          </cell>
          <cell r="AA108">
            <v>10.199999999999999</v>
          </cell>
          <cell r="AB108">
            <v>2.4700000000000002</v>
          </cell>
          <cell r="AC108">
            <v>3.79</v>
          </cell>
          <cell r="AD108">
            <v>0</v>
          </cell>
          <cell r="AE108">
            <v>20.6</v>
          </cell>
          <cell r="AF108">
            <v>20.6</v>
          </cell>
          <cell r="AG108">
            <v>0</v>
          </cell>
          <cell r="AJ108">
            <v>100.98424357750615</v>
          </cell>
          <cell r="AK108">
            <v>122.30477397025507</v>
          </cell>
          <cell r="AL108">
            <v>99.884437907598809</v>
          </cell>
          <cell r="AM108">
            <v>119.406063105795</v>
          </cell>
          <cell r="AN108">
            <v>142.57259670825033</v>
          </cell>
          <cell r="AO108">
            <v>121.29247692005501</v>
          </cell>
          <cell r="AP108">
            <v>141.78825289936401</v>
          </cell>
          <cell r="AQ108">
            <v>0</v>
          </cell>
          <cell r="AR108">
            <v>87.789328340611235</v>
          </cell>
          <cell r="AS108">
            <v>92.307692307692307</v>
          </cell>
          <cell r="AT108">
            <v>0</v>
          </cell>
        </row>
        <row r="109">
          <cell r="A109">
            <v>198607</v>
          </cell>
          <cell r="B109">
            <v>30.8</v>
          </cell>
          <cell r="C109">
            <v>277.3</v>
          </cell>
          <cell r="D109">
            <v>177.9</v>
          </cell>
          <cell r="E109">
            <v>18.2</v>
          </cell>
          <cell r="F109">
            <v>54.9</v>
          </cell>
          <cell r="G109">
            <v>0</v>
          </cell>
          <cell r="H109">
            <v>5399.2</v>
          </cell>
          <cell r="I109">
            <v>0</v>
          </cell>
          <cell r="P109">
            <v>28.957235999999998</v>
          </cell>
          <cell r="Q109">
            <v>161.04041699999999</v>
          </cell>
          <cell r="R109">
            <v>16.077697999999998</v>
          </cell>
          <cell r="S109">
            <v>45.809657999999999</v>
          </cell>
          <cell r="T109">
            <v>0</v>
          </cell>
          <cell r="W109">
            <v>21.182268814581189</v>
          </cell>
          <cell r="X109">
            <v>22.01</v>
          </cell>
          <cell r="Y109">
            <v>3.88</v>
          </cell>
          <cell r="Z109">
            <v>1.48</v>
          </cell>
          <cell r="AA109">
            <v>10.47</v>
          </cell>
          <cell r="AB109">
            <v>2.4300000000000002</v>
          </cell>
          <cell r="AC109">
            <v>3.75</v>
          </cell>
          <cell r="AD109">
            <v>0</v>
          </cell>
          <cell r="AE109">
            <v>20.67</v>
          </cell>
          <cell r="AF109">
            <v>20.67</v>
          </cell>
          <cell r="AG109">
            <v>0</v>
          </cell>
          <cell r="AJ109">
            <v>100.1299559316779</v>
          </cell>
          <cell r="AK109">
            <v>119.58809751600687</v>
          </cell>
          <cell r="AL109">
            <v>94.065926961525093</v>
          </cell>
          <cell r="AM109">
            <v>91.565271189936055</v>
          </cell>
          <cell r="AN109">
            <v>146.3465772093511</v>
          </cell>
          <cell r="AO109">
            <v>119.32822628167355</v>
          </cell>
          <cell r="AP109">
            <v>140.29180695847364</v>
          </cell>
          <cell r="AQ109">
            <v>0</v>
          </cell>
          <cell r="AR109">
            <v>88.087641592254101</v>
          </cell>
          <cell r="AS109">
            <v>92.621359223300985</v>
          </cell>
          <cell r="AT109">
            <v>0</v>
          </cell>
        </row>
        <row r="110">
          <cell r="A110">
            <v>198608</v>
          </cell>
          <cell r="B110">
            <v>35.9</v>
          </cell>
          <cell r="C110">
            <v>307.2</v>
          </cell>
          <cell r="D110">
            <v>175.9</v>
          </cell>
          <cell r="E110">
            <v>18.2</v>
          </cell>
          <cell r="F110">
            <v>55.2</v>
          </cell>
          <cell r="G110">
            <v>0</v>
          </cell>
          <cell r="H110">
            <v>5435.8</v>
          </cell>
          <cell r="I110">
            <v>0</v>
          </cell>
          <cell r="P110">
            <v>33.752102999999998</v>
          </cell>
          <cell r="Q110">
            <v>159.22995699999998</v>
          </cell>
          <cell r="R110">
            <v>16.077697999999998</v>
          </cell>
          <cell r="S110">
            <v>46.059983999999993</v>
          </cell>
          <cell r="T110">
            <v>0</v>
          </cell>
          <cell r="W110">
            <v>21.540174205858261</v>
          </cell>
          <cell r="X110">
            <v>22.72</v>
          </cell>
          <cell r="Y110">
            <v>4.5199999999999996</v>
          </cell>
          <cell r="Z110">
            <v>1.64</v>
          </cell>
          <cell r="AA110">
            <v>10.36</v>
          </cell>
          <cell r="AB110">
            <v>2.4300000000000002</v>
          </cell>
          <cell r="AC110">
            <v>3.77</v>
          </cell>
          <cell r="AD110">
            <v>0</v>
          </cell>
          <cell r="AE110">
            <v>20.81</v>
          </cell>
          <cell r="AF110">
            <v>20.81</v>
          </cell>
          <cell r="AG110">
            <v>0</v>
          </cell>
          <cell r="AJ110">
            <v>101.97325131443837</v>
          </cell>
          <cell r="AK110">
            <v>123.44577808103934</v>
          </cell>
          <cell r="AL110">
            <v>109.581956151055</v>
          </cell>
          <cell r="AM110">
            <v>101.46421942668591</v>
          </cell>
          <cell r="AN110">
            <v>144.80902959779152</v>
          </cell>
          <cell r="AO110">
            <v>119.32822628167355</v>
          </cell>
          <cell r="AP110">
            <v>141.04002992891881</v>
          </cell>
          <cell r="AQ110">
            <v>0</v>
          </cell>
          <cell r="AR110">
            <v>88.684268095539792</v>
          </cell>
          <cell r="AS110">
            <v>93.248693054518299</v>
          </cell>
          <cell r="AT110">
            <v>0</v>
          </cell>
        </row>
        <row r="111">
          <cell r="A111">
            <v>198609</v>
          </cell>
          <cell r="B111">
            <v>33.9</v>
          </cell>
          <cell r="C111">
            <v>302.8</v>
          </cell>
          <cell r="D111">
            <v>177.4</v>
          </cell>
          <cell r="E111">
            <v>18.399999999999999</v>
          </cell>
          <cell r="F111">
            <v>52.9</v>
          </cell>
          <cell r="G111">
            <v>0</v>
          </cell>
          <cell r="H111">
            <v>5237.7</v>
          </cell>
          <cell r="I111">
            <v>0</v>
          </cell>
          <cell r="P111">
            <v>31.871762999999998</v>
          </cell>
          <cell r="Q111">
            <v>160.58780199999998</v>
          </cell>
          <cell r="R111">
            <v>16.254375999999997</v>
          </cell>
          <cell r="S111">
            <v>44.140817999999996</v>
          </cell>
          <cell r="T111">
            <v>0</v>
          </cell>
          <cell r="W111">
            <v>20.954558974716406</v>
          </cell>
          <cell r="X111">
            <v>22.4</v>
          </cell>
          <cell r="Y111">
            <v>4.2699999999999996</v>
          </cell>
          <cell r="Z111">
            <v>1.62</v>
          </cell>
          <cell r="AA111">
            <v>10.44</v>
          </cell>
          <cell r="AB111">
            <v>2.46</v>
          </cell>
          <cell r="AC111">
            <v>3.61</v>
          </cell>
          <cell r="AD111">
            <v>0</v>
          </cell>
          <cell r="AE111">
            <v>20.059999999999999</v>
          </cell>
          <cell r="AF111">
            <v>20.059999999999999</v>
          </cell>
          <cell r="AG111">
            <v>0</v>
          </cell>
          <cell r="AJ111">
            <v>99.334241287382696</v>
          </cell>
          <cell r="AK111">
            <v>121.70710515032049</v>
          </cell>
          <cell r="AL111">
            <v>85.488054685080655</v>
          </cell>
        </row>
        <row r="112">
          <cell r="A112">
            <v>198610</v>
          </cell>
          <cell r="B112">
            <v>36</v>
          </cell>
          <cell r="C112">
            <v>219.1</v>
          </cell>
          <cell r="D112">
            <v>183</v>
          </cell>
          <cell r="E112">
            <v>19.3</v>
          </cell>
          <cell r="F112">
            <v>56.7</v>
          </cell>
          <cell r="G112">
            <v>0</v>
          </cell>
          <cell r="H112">
            <v>5484.7</v>
          </cell>
          <cell r="I112">
            <v>0</v>
          </cell>
          <cell r="P112">
            <v>33.846119999999999</v>
          </cell>
          <cell r="Q112">
            <v>165.65708999999998</v>
          </cell>
          <cell r="R112">
            <v>17.049427000000001</v>
          </cell>
          <cell r="S112">
            <v>47.311613999999999</v>
          </cell>
          <cell r="T112">
            <v>0</v>
          </cell>
          <cell r="W112">
            <v>21.737820009060968</v>
          </cell>
          <cell r="X112">
            <v>22.930000000000003</v>
          </cell>
          <cell r="Y112">
            <v>4.54</v>
          </cell>
          <cell r="Z112">
            <v>1.17</v>
          </cell>
          <cell r="AA112">
            <v>10.77</v>
          </cell>
          <cell r="AB112">
            <v>2.58</v>
          </cell>
          <cell r="AC112">
            <v>3.87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J112">
            <v>102.90961018539862</v>
          </cell>
          <cell r="AK112">
            <v>124.58678219182362</v>
          </cell>
          <cell r="AL112">
            <v>89.493975492856109</v>
          </cell>
        </row>
        <row r="113">
          <cell r="A113">
            <v>198611</v>
          </cell>
          <cell r="B113">
            <v>35.700000000000003</v>
          </cell>
          <cell r="C113">
            <v>291.8</v>
          </cell>
          <cell r="D113">
            <v>181.3</v>
          </cell>
          <cell r="E113">
            <v>17.5</v>
          </cell>
          <cell r="F113">
            <v>51.5</v>
          </cell>
          <cell r="G113">
            <v>0</v>
          </cell>
          <cell r="H113">
            <v>5309.1</v>
          </cell>
          <cell r="I113">
            <v>0</v>
          </cell>
          <cell r="P113">
            <v>33.564068999999996</v>
          </cell>
          <cell r="Q113">
            <v>164.11819899999998</v>
          </cell>
          <cell r="R113">
            <v>15.459325</v>
          </cell>
          <cell r="S113">
            <v>42.972630000000002</v>
          </cell>
          <cell r="T113">
            <v>0</v>
          </cell>
          <cell r="W113">
            <v>21.193975761905584</v>
          </cell>
          <cell r="X113">
            <v>22.59</v>
          </cell>
          <cell r="Y113">
            <v>4.5</v>
          </cell>
          <cell r="Z113">
            <v>1.56</v>
          </cell>
          <cell r="AA113">
            <v>10.67</v>
          </cell>
          <cell r="AB113">
            <v>2.34</v>
          </cell>
          <cell r="AC113">
            <v>3.52</v>
          </cell>
          <cell r="AD113">
            <v>0</v>
          </cell>
          <cell r="AE113">
            <v>20.329999999999998</v>
          </cell>
          <cell r="AF113">
            <v>20.329999999999998</v>
          </cell>
          <cell r="AG113">
            <v>0</v>
          </cell>
          <cell r="AJ113">
            <v>100.43965327516156</v>
          </cell>
          <cell r="AK113">
            <v>122.7394422029348</v>
          </cell>
          <cell r="AL113">
            <v>86.638691512845938</v>
          </cell>
        </row>
        <row r="114">
          <cell r="A114">
            <v>198612</v>
          </cell>
          <cell r="B114">
            <v>34.799999999999997</v>
          </cell>
          <cell r="C114">
            <v>317.2</v>
          </cell>
          <cell r="D114">
            <v>176</v>
          </cell>
          <cell r="E114">
            <v>16.600000000000001</v>
          </cell>
          <cell r="F114">
            <v>53.3</v>
          </cell>
          <cell r="G114">
            <v>0</v>
          </cell>
          <cell r="H114">
            <v>5460</v>
          </cell>
          <cell r="I114">
            <v>0</v>
          </cell>
          <cell r="P114">
            <v>32.717915999999995</v>
          </cell>
          <cell r="Q114">
            <v>159.32047999999998</v>
          </cell>
          <cell r="R114">
            <v>14.664274000000001</v>
          </cell>
          <cell r="S114">
            <v>44.474585999999988</v>
          </cell>
          <cell r="T114">
            <v>0</v>
          </cell>
          <cell r="W114">
            <v>21.445206224189302</v>
          </cell>
          <cell r="X114">
            <v>22.31</v>
          </cell>
          <cell r="Y114">
            <v>4.3899999999999997</v>
          </cell>
          <cell r="Z114">
            <v>1.7</v>
          </cell>
          <cell r="AA114">
            <v>10.36</v>
          </cell>
          <cell r="AB114">
            <v>2.2200000000000002</v>
          </cell>
          <cell r="AC114">
            <v>3.64</v>
          </cell>
          <cell r="AD114">
            <v>0</v>
          </cell>
          <cell r="AE114">
            <v>20.91</v>
          </cell>
          <cell r="AF114">
            <v>20.91</v>
          </cell>
          <cell r="AG114">
            <v>0</v>
          </cell>
          <cell r="AJ114">
            <v>101.38487752937945</v>
          </cell>
          <cell r="AK114">
            <v>121.21810338855579</v>
          </cell>
          <cell r="AL114">
            <v>89.110429883601014</v>
          </cell>
        </row>
        <row r="115">
          <cell r="A115">
            <v>198701</v>
          </cell>
          <cell r="B115">
            <v>31.9</v>
          </cell>
          <cell r="C115">
            <v>235</v>
          </cell>
          <cell r="D115">
            <v>162.80000000000001</v>
          </cell>
          <cell r="E115">
            <v>16.600000000000001</v>
          </cell>
          <cell r="F115">
            <v>52.2</v>
          </cell>
          <cell r="G115">
            <v>0</v>
          </cell>
          <cell r="H115">
            <v>5410.1</v>
          </cell>
          <cell r="I115">
            <v>0</v>
          </cell>
          <cell r="P115">
            <v>29.991422999999994</v>
          </cell>
          <cell r="Q115">
            <v>147.371444</v>
          </cell>
          <cell r="R115">
            <v>14.664274000000001</v>
          </cell>
          <cell r="S115">
            <v>43.556723999999996</v>
          </cell>
          <cell r="T115">
            <v>0</v>
          </cell>
          <cell r="W115">
            <v>20.693239688790531</v>
          </cell>
          <cell r="X115">
            <v>20.65</v>
          </cell>
          <cell r="Y115">
            <v>4.0199999999999996</v>
          </cell>
          <cell r="Z115">
            <v>1.26</v>
          </cell>
          <cell r="AA115">
            <v>9.58</v>
          </cell>
          <cell r="AB115">
            <v>2.2200000000000002</v>
          </cell>
          <cell r="AC115">
            <v>3.57</v>
          </cell>
          <cell r="AD115">
            <v>0</v>
          </cell>
          <cell r="AE115">
            <v>20.72</v>
          </cell>
          <cell r="AF115">
            <v>20.72</v>
          </cell>
          <cell r="AG115">
            <v>0</v>
          </cell>
          <cell r="AJ115">
            <v>97.436698495901837</v>
          </cell>
          <cell r="AK115">
            <v>112.19873756045169</v>
          </cell>
          <cell r="AL115">
            <v>88.300722486284698</v>
          </cell>
        </row>
        <row r="116">
          <cell r="A116">
            <v>198702</v>
          </cell>
          <cell r="B116">
            <v>32.4</v>
          </cell>
          <cell r="C116">
            <v>226.4</v>
          </cell>
          <cell r="D116">
            <v>158.69999999999999</v>
          </cell>
          <cell r="E116">
            <v>16.2</v>
          </cell>
          <cell r="F116">
            <v>51</v>
          </cell>
          <cell r="G116">
            <v>0</v>
          </cell>
          <cell r="H116">
            <v>4948</v>
          </cell>
          <cell r="I116">
            <v>0</v>
          </cell>
          <cell r="P116">
            <v>30.461507999999998</v>
          </cell>
          <cell r="Q116">
            <v>143.66000099999997</v>
          </cell>
          <cell r="R116">
            <v>14.310917999999999</v>
          </cell>
          <cell r="S116">
            <v>42.555419999999998</v>
          </cell>
          <cell r="T116">
            <v>0</v>
          </cell>
          <cell r="W116">
            <v>19.454623011378484</v>
          </cell>
          <cell r="X116">
            <v>20.27</v>
          </cell>
          <cell r="Y116">
            <v>4.08</v>
          </cell>
          <cell r="Z116">
            <v>1.21</v>
          </cell>
          <cell r="AA116">
            <v>9.34</v>
          </cell>
          <cell r="AB116">
            <v>2.16</v>
          </cell>
          <cell r="AC116">
            <v>3.48</v>
          </cell>
          <cell r="AD116">
            <v>0</v>
          </cell>
          <cell r="AE116">
            <v>18.95</v>
          </cell>
          <cell r="AF116">
            <v>18.95</v>
          </cell>
          <cell r="AG116">
            <v>0</v>
          </cell>
          <cell r="AJ116">
            <v>91.987969263068734</v>
          </cell>
          <cell r="AK116">
            <v>110.13406345522303</v>
          </cell>
          <cell r="AL116">
            <v>80.757658837601113</v>
          </cell>
        </row>
        <row r="117">
          <cell r="A117">
            <v>198703</v>
          </cell>
          <cell r="B117">
            <v>35.799999999999997</v>
          </cell>
          <cell r="C117">
            <v>282.7</v>
          </cell>
          <cell r="D117">
            <v>169.3</v>
          </cell>
          <cell r="E117">
            <v>16.8</v>
          </cell>
          <cell r="F117">
            <v>56.2</v>
          </cell>
          <cell r="G117">
            <v>0</v>
          </cell>
          <cell r="H117">
            <v>5478.8</v>
          </cell>
          <cell r="I117">
            <v>0</v>
          </cell>
          <cell r="P117">
            <v>33.658085999999997</v>
          </cell>
          <cell r="Q117">
            <v>153.255439</v>
          </cell>
          <cell r="R117">
            <v>14.840952</v>
          </cell>
          <cell r="S117">
            <v>46.894403999999994</v>
          </cell>
          <cell r="T117">
            <v>0</v>
          </cell>
          <cell r="W117">
            <v>21.400519176148737</v>
          </cell>
          <cell r="X117">
            <v>22.080000000000002</v>
          </cell>
          <cell r="Y117">
            <v>4.51</v>
          </cell>
          <cell r="Z117">
            <v>1.51</v>
          </cell>
          <cell r="AA117">
            <v>9.9700000000000006</v>
          </cell>
          <cell r="AB117">
            <v>2.25</v>
          </cell>
          <cell r="AC117">
            <v>3.84</v>
          </cell>
          <cell r="AD117">
            <v>0</v>
          </cell>
          <cell r="AE117">
            <v>20.98</v>
          </cell>
          <cell r="AF117">
            <v>20.98</v>
          </cell>
          <cell r="AG117">
            <v>0</v>
          </cell>
          <cell r="AJ117">
            <v>101.09141156898544</v>
          </cell>
          <cell r="AK117">
            <v>119.96843221960162</v>
          </cell>
          <cell r="AL117">
            <v>89.408743135243867</v>
          </cell>
        </row>
        <row r="118">
          <cell r="A118">
            <v>198704</v>
          </cell>
          <cell r="B118">
            <v>34</v>
          </cell>
          <cell r="C118">
            <v>263.7</v>
          </cell>
          <cell r="D118">
            <v>171.9</v>
          </cell>
          <cell r="E118">
            <v>17.100000000000001</v>
          </cell>
          <cell r="F118">
            <v>53.7</v>
          </cell>
          <cell r="G118">
            <v>0</v>
          </cell>
          <cell r="H118">
            <v>5202.3999999999996</v>
          </cell>
          <cell r="I118">
            <v>0</v>
          </cell>
          <cell r="P118">
            <v>31.965779999999999</v>
          </cell>
          <cell r="Q118">
            <v>155.609037</v>
          </cell>
          <cell r="R118">
            <v>15.105969</v>
          </cell>
          <cell r="S118">
            <v>44.808354000000001</v>
          </cell>
          <cell r="T118">
            <v>0</v>
          </cell>
          <cell r="W118">
            <v>20.631059697851502</v>
          </cell>
          <cell r="X118">
            <v>21.78</v>
          </cell>
          <cell r="Y118">
            <v>4.29</v>
          </cell>
          <cell r="Z118">
            <v>1.41</v>
          </cell>
          <cell r="AA118">
            <v>10.119999999999999</v>
          </cell>
          <cell r="AB118">
            <v>2.29</v>
          </cell>
          <cell r="AC118">
            <v>3.67</v>
          </cell>
          <cell r="AD118">
            <v>0</v>
          </cell>
          <cell r="AE118">
            <v>19.920000000000002</v>
          </cell>
          <cell r="AF118">
            <v>19.920000000000002</v>
          </cell>
          <cell r="AG118">
            <v>0</v>
          </cell>
          <cell r="AJ118">
            <v>97.677886466433634</v>
          </cell>
          <cell r="AK118">
            <v>118.33842634705269</v>
          </cell>
          <cell r="AL118">
            <v>84.89142818179495</v>
          </cell>
        </row>
        <row r="119">
          <cell r="A119">
            <v>198705</v>
          </cell>
          <cell r="B119">
            <v>34.700000000000003</v>
          </cell>
          <cell r="C119">
            <v>284.89999999999998</v>
          </cell>
          <cell r="D119">
            <v>162.80000000000001</v>
          </cell>
          <cell r="E119">
            <v>17.3</v>
          </cell>
          <cell r="F119">
            <v>52.3</v>
          </cell>
          <cell r="G119">
            <v>0</v>
          </cell>
          <cell r="H119">
            <v>5172.8999999999996</v>
          </cell>
          <cell r="I119">
            <v>0</v>
          </cell>
          <cell r="P119">
            <v>32.623899000000002</v>
          </cell>
          <cell r="Q119">
            <v>147.371444</v>
          </cell>
          <cell r="R119">
            <v>15.282646999999999</v>
          </cell>
          <cell r="S119">
            <v>43.640165999999994</v>
          </cell>
          <cell r="T119">
            <v>0</v>
          </cell>
          <cell r="W119">
            <v>20.398726846608231</v>
          </cell>
          <cell r="X119">
            <v>21.35</v>
          </cell>
          <cell r="Y119">
            <v>4.37</v>
          </cell>
          <cell r="Z119">
            <v>1.52</v>
          </cell>
          <cell r="AA119">
            <v>9.58</v>
          </cell>
          <cell r="AB119">
            <v>2.31</v>
          </cell>
          <cell r="AC119">
            <v>3.57</v>
          </cell>
          <cell r="AD119">
            <v>0</v>
          </cell>
          <cell r="AE119">
            <v>19.809999999999999</v>
          </cell>
          <cell r="AF119">
            <v>19.809999999999999</v>
          </cell>
          <cell r="AG119">
            <v>0</v>
          </cell>
          <cell r="AJ119">
            <v>96.495157241599969</v>
          </cell>
          <cell r="AK119">
            <v>116.00208459639923</v>
          </cell>
          <cell r="AL119">
            <v>84.4226502149276</v>
          </cell>
        </row>
        <row r="120">
          <cell r="A120">
            <v>198706</v>
          </cell>
          <cell r="B120">
            <v>35.700000000000003</v>
          </cell>
          <cell r="C120">
            <v>277</v>
          </cell>
          <cell r="D120">
            <v>168.8</v>
          </cell>
          <cell r="E120">
            <v>16.399999999999999</v>
          </cell>
          <cell r="F120">
            <v>50.6</v>
          </cell>
          <cell r="G120">
            <v>0</v>
          </cell>
          <cell r="H120">
            <v>4922.8</v>
          </cell>
          <cell r="I120">
            <v>0</v>
          </cell>
          <cell r="P120">
            <v>33.564068999999996</v>
          </cell>
          <cell r="Q120">
            <v>152.80282399999999</v>
          </cell>
          <cell r="R120">
            <v>14.487595999999998</v>
          </cell>
          <cell r="S120">
            <v>42.221651999999992</v>
          </cell>
          <cell r="T120">
            <v>0</v>
          </cell>
          <cell r="W120">
            <v>19.889829235567792</v>
          </cell>
          <cell r="X120">
            <v>21.57</v>
          </cell>
          <cell r="Y120">
            <v>4.5</v>
          </cell>
          <cell r="Z120">
            <v>1.48</v>
          </cell>
          <cell r="AA120">
            <v>9.94</v>
          </cell>
          <cell r="AB120">
            <v>2.19</v>
          </cell>
          <cell r="AC120">
            <v>3.46</v>
          </cell>
          <cell r="AD120">
            <v>0</v>
          </cell>
          <cell r="AE120">
            <v>18.850000000000001</v>
          </cell>
          <cell r="AF120">
            <v>18.850000000000001</v>
          </cell>
          <cell r="AG120">
            <v>0</v>
          </cell>
          <cell r="AJ120">
            <v>94.424977492707299</v>
          </cell>
          <cell r="AK120">
            <v>117.19742223626844</v>
          </cell>
          <cell r="AL120">
            <v>80.331497049539905</v>
          </cell>
        </row>
        <row r="121">
          <cell r="A121">
            <v>198707</v>
          </cell>
          <cell r="B121">
            <v>34.700000000000003</v>
          </cell>
          <cell r="C121">
            <v>243.6</v>
          </cell>
          <cell r="D121">
            <v>172.4</v>
          </cell>
          <cell r="E121">
            <v>17.7</v>
          </cell>
          <cell r="F121">
            <v>53.4</v>
          </cell>
          <cell r="G121">
            <v>0</v>
          </cell>
          <cell r="H121">
            <v>5007</v>
          </cell>
          <cell r="I121">
            <v>0</v>
          </cell>
          <cell r="P121">
            <v>32.623899000000002</v>
          </cell>
          <cell r="Q121">
            <v>156.06165199999998</v>
          </cell>
          <cell r="R121">
            <v>15.636002999999999</v>
          </cell>
          <cell r="S121">
            <v>44.558027999999993</v>
          </cell>
          <cell r="T121">
            <v>0</v>
          </cell>
          <cell r="W121">
            <v>20.19071472756103</v>
          </cell>
          <cell r="X121">
            <v>21.84</v>
          </cell>
          <cell r="Y121">
            <v>4.37</v>
          </cell>
          <cell r="Z121">
            <v>1.3</v>
          </cell>
          <cell r="AA121">
            <v>10.15</v>
          </cell>
          <cell r="AB121">
            <v>2.37</v>
          </cell>
          <cell r="AC121">
            <v>3.65</v>
          </cell>
          <cell r="AD121">
            <v>0</v>
          </cell>
          <cell r="AE121">
            <v>19.170000000000002</v>
          </cell>
          <cell r="AF121">
            <v>19.170000000000002</v>
          </cell>
          <cell r="AG121">
            <v>0</v>
          </cell>
          <cell r="AJ121">
            <v>95.828181033692857</v>
          </cell>
          <cell r="AK121">
            <v>118.66442752156247</v>
          </cell>
          <cell r="AL121">
            <v>81.695214771335799</v>
          </cell>
        </row>
        <row r="122">
          <cell r="A122">
            <v>198708</v>
          </cell>
          <cell r="B122">
            <v>33.799999999999997</v>
          </cell>
          <cell r="C122">
            <v>287.7</v>
          </cell>
          <cell r="D122">
            <v>161.6</v>
          </cell>
          <cell r="E122">
            <v>16.3</v>
          </cell>
          <cell r="F122">
            <v>48.2</v>
          </cell>
          <cell r="G122">
            <v>0</v>
          </cell>
          <cell r="H122">
            <v>4985.3999999999996</v>
          </cell>
          <cell r="I122">
            <v>0</v>
          </cell>
          <cell r="P122">
            <v>31.777745999999997</v>
          </cell>
          <cell r="Q122">
            <v>146.285168</v>
          </cell>
          <cell r="R122">
            <v>14.399257</v>
          </cell>
          <cell r="S122">
            <v>40.219043999999997</v>
          </cell>
          <cell r="T122">
            <v>0</v>
          </cell>
          <cell r="W122">
            <v>19.736070370628514</v>
          </cell>
          <cell r="X122">
            <v>20.779999999999998</v>
          </cell>
          <cell r="Y122">
            <v>4.26</v>
          </cell>
          <cell r="Z122">
            <v>1.54</v>
          </cell>
          <cell r="AA122">
            <v>9.51</v>
          </cell>
          <cell r="AB122">
            <v>2.1800000000000002</v>
          </cell>
          <cell r="AC122">
            <v>3.29</v>
          </cell>
          <cell r="AD122">
            <v>0</v>
          </cell>
          <cell r="AE122">
            <v>19.09</v>
          </cell>
          <cell r="AF122">
            <v>19.09</v>
          </cell>
          <cell r="AG122">
            <v>0</v>
          </cell>
          <cell r="AJ122">
            <v>93.41584117513716</v>
          </cell>
          <cell r="AK122">
            <v>112.90507343855623</v>
          </cell>
          <cell r="AL122">
            <v>81.354285340886818</v>
          </cell>
        </row>
        <row r="123">
          <cell r="A123">
            <v>198709</v>
          </cell>
          <cell r="B123">
            <v>33.1</v>
          </cell>
          <cell r="C123">
            <v>313.3</v>
          </cell>
          <cell r="D123">
            <v>168</v>
          </cell>
          <cell r="E123">
            <v>17.2</v>
          </cell>
          <cell r="F123">
            <v>51.9</v>
          </cell>
          <cell r="G123">
            <v>0</v>
          </cell>
          <cell r="H123">
            <v>4832</v>
          </cell>
          <cell r="I123">
            <v>0</v>
          </cell>
          <cell r="P123">
            <v>31.119627000000001</v>
          </cell>
          <cell r="Q123">
            <v>152.07864000000001</v>
          </cell>
          <cell r="R123">
            <v>15.194307999999999</v>
          </cell>
          <cell r="S123">
            <v>43.306398000000002</v>
          </cell>
          <cell r="T123">
            <v>0</v>
          </cell>
          <cell r="W123">
            <v>19.677453693216467</v>
          </cell>
          <cell r="X123">
            <v>21.580000000000002</v>
          </cell>
          <cell r="Y123">
            <v>4.17</v>
          </cell>
          <cell r="Z123">
            <v>1.67</v>
          </cell>
          <cell r="AA123">
            <v>9.89</v>
          </cell>
          <cell r="AB123">
            <v>2.2999999999999998</v>
          </cell>
          <cell r="AC123">
            <v>3.55</v>
          </cell>
          <cell r="AD123">
            <v>0</v>
          </cell>
          <cell r="AE123">
            <v>18.5</v>
          </cell>
          <cell r="AF123">
            <v>18.5</v>
          </cell>
          <cell r="AG123">
            <v>0</v>
          </cell>
          <cell r="AJ123">
            <v>93.524393511732626</v>
          </cell>
          <cell r="AK123">
            <v>117.25175576535341</v>
          </cell>
          <cell r="AL123">
            <v>78.839930791325628</v>
          </cell>
        </row>
        <row r="124">
          <cell r="A124">
            <v>198710</v>
          </cell>
          <cell r="B124">
            <v>35.9</v>
          </cell>
          <cell r="C124">
            <v>347.3</v>
          </cell>
          <cell r="D124">
            <v>170.2</v>
          </cell>
          <cell r="E124">
            <v>18.5</v>
          </cell>
          <cell r="F124">
            <v>52</v>
          </cell>
          <cell r="G124">
            <v>0</v>
          </cell>
          <cell r="H124">
            <v>4667</v>
          </cell>
          <cell r="I124">
            <v>0</v>
          </cell>
          <cell r="P124">
            <v>33.752102999999998</v>
          </cell>
          <cell r="Q124">
            <v>154.07014599999999</v>
          </cell>
          <cell r="R124">
            <v>16.342715000000002</v>
          </cell>
          <cell r="S124">
            <v>43.389839999999992</v>
          </cell>
          <cell r="T124">
            <v>0</v>
          </cell>
          <cell r="W124">
            <v>19.609420228615235</v>
          </cell>
          <cell r="X124">
            <v>22.419999999999998</v>
          </cell>
          <cell r="Y124">
            <v>4.5199999999999996</v>
          </cell>
          <cell r="Z124">
            <v>1.86</v>
          </cell>
          <cell r="AA124">
            <v>10.02</v>
          </cell>
          <cell r="AB124">
            <v>2.4700000000000002</v>
          </cell>
          <cell r="AC124">
            <v>3.55</v>
          </cell>
          <cell r="AD124">
            <v>0</v>
          </cell>
          <cell r="AE124">
            <v>17.87</v>
          </cell>
          <cell r="AF124">
            <v>17.87</v>
          </cell>
          <cell r="AG124">
            <v>0</v>
          </cell>
          <cell r="AJ124">
            <v>93.610732810522606</v>
          </cell>
          <cell r="AK124">
            <v>121.8157722084904</v>
          </cell>
          <cell r="AL124">
            <v>76.15511152653994</v>
          </cell>
        </row>
        <row r="125">
          <cell r="A125">
            <v>198711</v>
          </cell>
          <cell r="B125">
            <v>28</v>
          </cell>
          <cell r="C125">
            <v>209</v>
          </cell>
          <cell r="D125">
            <v>166.3</v>
          </cell>
          <cell r="E125">
            <v>16.899999999999999</v>
          </cell>
          <cell r="F125">
            <v>46.1</v>
          </cell>
          <cell r="G125">
            <v>0</v>
          </cell>
          <cell r="H125">
            <v>4425</v>
          </cell>
          <cell r="I125">
            <v>0</v>
          </cell>
          <cell r="P125">
            <v>26.324759999999998</v>
          </cell>
          <cell r="Q125">
            <v>150.539749</v>
          </cell>
          <cell r="R125">
            <v>14.929290999999999</v>
          </cell>
          <cell r="S125">
            <v>38.466761999999996</v>
          </cell>
          <cell r="T125">
            <v>0</v>
          </cell>
          <cell r="W125">
            <v>18.05246436599348</v>
          </cell>
          <cell r="X125">
            <v>19.849999999999998</v>
          </cell>
          <cell r="Y125">
            <v>3.53</v>
          </cell>
          <cell r="Z125">
            <v>1.1200000000000001</v>
          </cell>
          <cell r="AA125">
            <v>9.7899999999999991</v>
          </cell>
          <cell r="AB125">
            <v>2.2599999999999998</v>
          </cell>
          <cell r="AC125">
            <v>3.15</v>
          </cell>
          <cell r="AD125">
            <v>0</v>
          </cell>
          <cell r="AE125">
            <v>16.940000000000001</v>
          </cell>
          <cell r="AF125">
            <v>16.940000000000001</v>
          </cell>
          <cell r="AG125">
            <v>0</v>
          </cell>
          <cell r="AJ125">
            <v>85.824368944433729</v>
          </cell>
          <cell r="AK125">
            <v>107.85205523365453</v>
          </cell>
          <cell r="AL125">
            <v>72.191806897570615</v>
          </cell>
        </row>
        <row r="126">
          <cell r="A126">
            <v>198712</v>
          </cell>
          <cell r="B126">
            <v>36.299999999999997</v>
          </cell>
          <cell r="C126">
            <v>387.3</v>
          </cell>
          <cell r="D126">
            <v>168.2</v>
          </cell>
          <cell r="E126">
            <v>16.899999999999999</v>
          </cell>
          <cell r="F126">
            <v>51.6</v>
          </cell>
          <cell r="G126">
            <v>0</v>
          </cell>
          <cell r="H126">
            <v>4678.8</v>
          </cell>
          <cell r="I126">
            <v>0</v>
          </cell>
          <cell r="P126">
            <v>34.128170999999995</v>
          </cell>
          <cell r="Q126">
            <v>152.25968599999999</v>
          </cell>
          <cell r="R126">
            <v>14.929290999999999</v>
          </cell>
          <cell r="S126">
            <v>43.056071999999993</v>
          </cell>
          <cell r="T126">
            <v>0</v>
          </cell>
          <cell r="W126">
            <v>19.605899606196306</v>
          </cell>
          <cell r="X126">
            <v>22.33</v>
          </cell>
          <cell r="Y126">
            <v>4.57</v>
          </cell>
          <cell r="Z126">
            <v>2.0699999999999998</v>
          </cell>
          <cell r="AA126">
            <v>9.9</v>
          </cell>
          <cell r="AB126">
            <v>2.2599999999999998</v>
          </cell>
          <cell r="AC126">
            <v>3.53</v>
          </cell>
          <cell r="AD126">
            <v>0</v>
          </cell>
          <cell r="AE126">
            <v>17.920000000000002</v>
          </cell>
          <cell r="AF126">
            <v>17.920000000000002</v>
          </cell>
          <cell r="AG126">
            <v>0</v>
          </cell>
          <cell r="AJ126">
            <v>93.555414413641088</v>
          </cell>
          <cell r="AK126">
            <v>121.32677044672573</v>
          </cell>
          <cell r="AL126">
            <v>76.368192420570551</v>
          </cell>
        </row>
        <row r="127">
          <cell r="A127">
            <v>198801</v>
          </cell>
          <cell r="B127">
            <v>32.700000000000003</v>
          </cell>
          <cell r="C127">
            <v>279.39999999999998</v>
          </cell>
          <cell r="D127">
            <v>163.80000000000001</v>
          </cell>
          <cell r="E127">
            <v>14.6</v>
          </cell>
          <cell r="F127">
            <v>46.2</v>
          </cell>
          <cell r="G127">
            <v>0</v>
          </cell>
          <cell r="H127">
            <v>4772.1000000000004</v>
          </cell>
          <cell r="I127">
            <v>0</v>
          </cell>
          <cell r="P127">
            <v>30.743559000000001</v>
          </cell>
          <cell r="Q127">
            <v>148.27667400000001</v>
          </cell>
          <cell r="R127">
            <v>12.897494</v>
          </cell>
          <cell r="S127">
            <v>38.550204000000001</v>
          </cell>
          <cell r="T127">
            <v>0</v>
          </cell>
          <cell r="W127">
            <v>19.0689864346826</v>
          </cell>
          <cell r="X127">
            <v>20.36</v>
          </cell>
          <cell r="Y127">
            <v>4.12</v>
          </cell>
          <cell r="Z127">
            <v>1.49</v>
          </cell>
          <cell r="AA127">
            <v>9.64</v>
          </cell>
          <cell r="AB127">
            <v>1.95</v>
          </cell>
          <cell r="AC127">
            <v>3.16</v>
          </cell>
          <cell r="AD127">
            <v>0</v>
          </cell>
          <cell r="AE127">
            <v>18.27</v>
          </cell>
          <cell r="AF127">
            <v>18.27</v>
          </cell>
          <cell r="AG127">
            <v>0</v>
          </cell>
          <cell r="AJ127">
            <v>90.384848381833621</v>
          </cell>
          <cell r="AK127">
            <v>110.62306521698773</v>
          </cell>
          <cell r="AL127">
            <v>77.859758678784814</v>
          </cell>
          <cell r="AW127">
            <v>198801</v>
          </cell>
          <cell r="AX127">
            <v>32.700000000000003</v>
          </cell>
          <cell r="AY127">
            <v>279.39999999999998</v>
          </cell>
          <cell r="AZ127">
            <v>163.80000000000001</v>
          </cell>
          <cell r="BA127">
            <v>14.6</v>
          </cell>
          <cell r="BB127">
            <v>46.2</v>
          </cell>
          <cell r="BC127">
            <v>0</v>
          </cell>
          <cell r="BD127">
            <v>4772.1000000000004</v>
          </cell>
          <cell r="BE127">
            <v>0</v>
          </cell>
        </row>
        <row r="128">
          <cell r="A128">
            <v>198802</v>
          </cell>
          <cell r="B128">
            <v>32.4</v>
          </cell>
          <cell r="C128">
            <v>304.39999999999998</v>
          </cell>
          <cell r="D128">
            <v>163.30000000000001</v>
          </cell>
          <cell r="E128">
            <v>16.5</v>
          </cell>
          <cell r="F128">
            <v>47.8</v>
          </cell>
          <cell r="G128">
            <v>0</v>
          </cell>
          <cell r="H128">
            <v>4398.8999999999996</v>
          </cell>
          <cell r="I128">
            <v>0</v>
          </cell>
          <cell r="P128">
            <v>30.461507999999998</v>
          </cell>
          <cell r="Q128">
            <v>147.82405900000001</v>
          </cell>
          <cell r="R128">
            <v>14.575934999999999</v>
          </cell>
          <cell r="S128">
            <v>39.885275999999998</v>
          </cell>
          <cell r="T128">
            <v>0</v>
          </cell>
          <cell r="W128">
            <v>18.350046132534104</v>
          </cell>
          <cell r="X128">
            <v>20.79</v>
          </cell>
          <cell r="Y128">
            <v>4.08</v>
          </cell>
          <cell r="Z128">
            <v>1.63</v>
          </cell>
          <cell r="AA128">
            <v>9.61</v>
          </cell>
          <cell r="AB128">
            <v>2.2000000000000002</v>
          </cell>
          <cell r="AC128">
            <v>3.27</v>
          </cell>
          <cell r="AD128">
            <v>0</v>
          </cell>
          <cell r="AE128">
            <v>16.84</v>
          </cell>
          <cell r="AF128">
            <v>16.84</v>
          </cell>
          <cell r="AG128">
            <v>0</v>
          </cell>
          <cell r="AJ128">
            <v>87.513614926826591</v>
          </cell>
          <cell r="AK128">
            <v>112.9594069676412</v>
          </cell>
          <cell r="AL128">
            <v>71.765645109509379</v>
          </cell>
          <cell r="AW128">
            <v>198802</v>
          </cell>
          <cell r="AX128">
            <v>65.099999999999994</v>
          </cell>
          <cell r="AY128">
            <v>583.79999999999995</v>
          </cell>
          <cell r="AZ128">
            <v>327.10000000000002</v>
          </cell>
          <cell r="BA128">
            <v>31.1</v>
          </cell>
          <cell r="BB128">
            <v>94</v>
          </cell>
          <cell r="BC128">
            <v>0</v>
          </cell>
          <cell r="BD128">
            <v>9171</v>
          </cell>
          <cell r="BE128">
            <v>0</v>
          </cell>
        </row>
        <row r="129">
          <cell r="A129">
            <v>198803</v>
          </cell>
          <cell r="B129">
            <v>33.6</v>
          </cell>
          <cell r="C129">
            <v>376.9</v>
          </cell>
          <cell r="D129">
            <v>180</v>
          </cell>
          <cell r="E129">
            <v>18.5</v>
          </cell>
          <cell r="F129">
            <v>55</v>
          </cell>
          <cell r="G129">
            <v>0</v>
          </cell>
          <cell r="H129">
            <v>4530.2</v>
          </cell>
          <cell r="I129">
            <v>0</v>
          </cell>
          <cell r="P129">
            <v>31.589711999999999</v>
          </cell>
          <cell r="Q129">
            <v>162.94139999999999</v>
          </cell>
          <cell r="R129">
            <v>16.342715000000002</v>
          </cell>
          <cell r="S129">
            <v>45.893099999999997</v>
          </cell>
          <cell r="T129">
            <v>0</v>
          </cell>
          <cell r="W129">
            <v>19.536699715973445</v>
          </cell>
          <cell r="X129">
            <v>23.07</v>
          </cell>
          <cell r="Y129">
            <v>4.2300000000000004</v>
          </cell>
          <cell r="Z129">
            <v>2.0099999999999998</v>
          </cell>
          <cell r="AA129">
            <v>10.6</v>
          </cell>
          <cell r="AB129">
            <v>2.4700000000000002</v>
          </cell>
          <cell r="AC129">
            <v>3.76</v>
          </cell>
          <cell r="AD129">
            <v>0</v>
          </cell>
          <cell r="AE129">
            <v>17.350000000000001</v>
          </cell>
          <cell r="AF129">
            <v>17.350000000000001</v>
          </cell>
          <cell r="AG129">
            <v>0</v>
          </cell>
          <cell r="AJ129">
            <v>93.591988575000912</v>
          </cell>
          <cell r="AK129">
            <v>125.3474515990131</v>
          </cell>
          <cell r="AL129">
            <v>73.939070228621603</v>
          </cell>
          <cell r="AW129">
            <v>198803</v>
          </cell>
          <cell r="AX129">
            <v>98.699999999999989</v>
          </cell>
          <cell r="AY129">
            <v>960.69999999999993</v>
          </cell>
          <cell r="AZ129">
            <v>507.1</v>
          </cell>
          <cell r="BA129">
            <v>49.6</v>
          </cell>
          <cell r="BB129">
            <v>149</v>
          </cell>
          <cell r="BC129">
            <v>0</v>
          </cell>
          <cell r="BD129">
            <v>13701.2</v>
          </cell>
          <cell r="BE129">
            <v>0</v>
          </cell>
        </row>
        <row r="130">
          <cell r="A130">
            <v>198804</v>
          </cell>
          <cell r="B130">
            <v>30.7</v>
          </cell>
          <cell r="C130">
            <v>268.8</v>
          </cell>
          <cell r="D130">
            <v>158.5</v>
          </cell>
          <cell r="E130">
            <v>17.2</v>
          </cell>
          <cell r="F130">
            <v>52</v>
          </cell>
          <cell r="G130">
            <v>0</v>
          </cell>
          <cell r="H130">
            <v>4344.2</v>
          </cell>
          <cell r="I130">
            <v>0</v>
          </cell>
          <cell r="P130">
            <v>28.863219000000001</v>
          </cell>
          <cell r="Q130">
            <v>143.47895499999998</v>
          </cell>
          <cell r="R130">
            <v>15.194307999999999</v>
          </cell>
          <cell r="S130">
            <v>43.389839999999992</v>
          </cell>
          <cell r="T130">
            <v>0</v>
          </cell>
          <cell r="W130">
            <v>18.105640018121939</v>
          </cell>
          <cell r="X130">
            <v>20.490000000000002</v>
          </cell>
          <cell r="Y130">
            <v>3.87</v>
          </cell>
          <cell r="Z130">
            <v>1.44</v>
          </cell>
          <cell r="AA130">
            <v>9.33</v>
          </cell>
          <cell r="AB130">
            <v>2.2999999999999998</v>
          </cell>
          <cell r="AC130">
            <v>3.55</v>
          </cell>
          <cell r="AD130">
            <v>0</v>
          </cell>
          <cell r="AE130">
            <v>16.63</v>
          </cell>
          <cell r="AF130">
            <v>16.63</v>
          </cell>
          <cell r="AG130">
            <v>0</v>
          </cell>
          <cell r="AJ130">
            <v>86.337666628082971</v>
          </cell>
          <cell r="AK130">
            <v>111.32940109509227</v>
          </cell>
          <cell r="AL130">
            <v>70.870705354580807</v>
          </cell>
          <cell r="AW130">
            <v>198804</v>
          </cell>
          <cell r="AX130">
            <v>129.39999999999998</v>
          </cell>
          <cell r="AY130">
            <v>1229.5</v>
          </cell>
          <cell r="AZ130">
            <v>665.6</v>
          </cell>
          <cell r="BA130">
            <v>66.8</v>
          </cell>
          <cell r="BB130">
            <v>201</v>
          </cell>
          <cell r="BC130">
            <v>0</v>
          </cell>
          <cell r="BD130">
            <v>18045.400000000001</v>
          </cell>
          <cell r="BE130">
            <v>0</v>
          </cell>
        </row>
        <row r="131">
          <cell r="A131">
            <v>198805</v>
          </cell>
          <cell r="B131">
            <v>29.5</v>
          </cell>
          <cell r="C131">
            <v>311.2</v>
          </cell>
          <cell r="D131">
            <v>144.6</v>
          </cell>
          <cell r="E131">
            <v>16.899999999999999</v>
          </cell>
          <cell r="F131">
            <v>49.3</v>
          </cell>
          <cell r="G131">
            <v>0</v>
          </cell>
          <cell r="H131">
            <v>4315</v>
          </cell>
          <cell r="I131">
            <v>0</v>
          </cell>
          <cell r="P131">
            <v>27.735014999999997</v>
          </cell>
          <cell r="Q131">
            <v>130.89625799999999</v>
          </cell>
          <cell r="R131">
            <v>14.929290999999999</v>
          </cell>
          <cell r="S131">
            <v>41.136905999999989</v>
          </cell>
          <cell r="T131">
            <v>0</v>
          </cell>
          <cell r="W131">
            <v>17.666870480405649</v>
          </cell>
          <cell r="X131">
            <v>19.52</v>
          </cell>
          <cell r="Y131">
            <v>3.72</v>
          </cell>
          <cell r="Z131">
            <v>1.66</v>
          </cell>
          <cell r="AA131">
            <v>8.51</v>
          </cell>
          <cell r="AB131">
            <v>2.2599999999999998</v>
          </cell>
          <cell r="AC131">
            <v>3.37</v>
          </cell>
          <cell r="AD131">
            <v>0</v>
          </cell>
          <cell r="AE131">
            <v>16.52</v>
          </cell>
          <cell r="AF131">
            <v>16.52</v>
          </cell>
          <cell r="AG131">
            <v>0</v>
          </cell>
          <cell r="AJ131">
            <v>84.033294032380766</v>
          </cell>
          <cell r="AK131">
            <v>106.05904877385071</v>
          </cell>
          <cell r="AL131">
            <v>70.401927387713485</v>
          </cell>
          <cell r="AW131">
            <v>198805</v>
          </cell>
          <cell r="AX131">
            <v>158.89999999999998</v>
          </cell>
          <cell r="AY131">
            <v>1540.7</v>
          </cell>
          <cell r="AZ131">
            <v>810.2</v>
          </cell>
          <cell r="BA131">
            <v>83.699999999999989</v>
          </cell>
          <cell r="BB131">
            <v>250.3</v>
          </cell>
          <cell r="BC131">
            <v>0</v>
          </cell>
          <cell r="BD131">
            <v>22360.400000000001</v>
          </cell>
          <cell r="BE131">
            <v>0</v>
          </cell>
        </row>
        <row r="132">
          <cell r="A132">
            <v>198806</v>
          </cell>
          <cell r="B132">
            <v>28.3</v>
          </cell>
          <cell r="C132">
            <v>269.3</v>
          </cell>
          <cell r="D132">
            <v>164.5</v>
          </cell>
          <cell r="E132">
            <v>16.2</v>
          </cell>
          <cell r="F132">
            <v>51.3</v>
          </cell>
          <cell r="G132">
            <v>0</v>
          </cell>
          <cell r="H132">
            <v>4055</v>
          </cell>
          <cell r="I132">
            <v>0</v>
          </cell>
          <cell r="P132">
            <v>26.606810999999997</v>
          </cell>
          <cell r="Q132">
            <v>148.910335</v>
          </cell>
          <cell r="R132">
            <v>14.310917999999999</v>
          </cell>
          <cell r="S132">
            <v>42.805745999999992</v>
          </cell>
          <cell r="T132">
            <v>0</v>
          </cell>
          <cell r="W132">
            <v>17.376461473453094</v>
          </cell>
          <cell r="X132">
            <v>20.36</v>
          </cell>
          <cell r="Y132">
            <v>3.57</v>
          </cell>
          <cell r="Z132">
            <v>1.44</v>
          </cell>
          <cell r="AA132">
            <v>9.68</v>
          </cell>
          <cell r="AB132">
            <v>2.16</v>
          </cell>
          <cell r="AC132">
            <v>3.51</v>
          </cell>
          <cell r="AD132">
            <v>0</v>
          </cell>
          <cell r="AE132">
            <v>15.53</v>
          </cell>
          <cell r="AF132">
            <v>15.53</v>
          </cell>
          <cell r="AG132">
            <v>0</v>
          </cell>
          <cell r="AJ132">
            <v>83.171953743675488</v>
          </cell>
          <cell r="AK132">
            <v>110.62306521698773</v>
          </cell>
          <cell r="AL132">
            <v>66.182925685907406</v>
          </cell>
          <cell r="AW132">
            <v>198806</v>
          </cell>
          <cell r="AX132">
            <v>187.2</v>
          </cell>
          <cell r="AY132">
            <v>1810</v>
          </cell>
          <cell r="AZ132">
            <v>974.7</v>
          </cell>
          <cell r="BA132">
            <v>99.899999999999991</v>
          </cell>
          <cell r="BB132">
            <v>301.60000000000002</v>
          </cell>
          <cell r="BC132">
            <v>0</v>
          </cell>
          <cell r="BD132">
            <v>26415.4</v>
          </cell>
          <cell r="BE132">
            <v>0</v>
          </cell>
        </row>
        <row r="133">
          <cell r="A133">
            <v>198807</v>
          </cell>
          <cell r="B133">
            <v>28.5</v>
          </cell>
          <cell r="C133">
            <v>206.3</v>
          </cell>
          <cell r="D133">
            <v>147</v>
          </cell>
          <cell r="E133">
            <v>13.2</v>
          </cell>
          <cell r="F133">
            <v>39.9</v>
          </cell>
          <cell r="G133">
            <v>0</v>
          </cell>
          <cell r="H133">
            <v>4139.3</v>
          </cell>
          <cell r="I133">
            <v>0</v>
          </cell>
          <cell r="P133">
            <v>26.794844999999999</v>
          </cell>
          <cell r="Q133">
            <v>133.06880999999998</v>
          </cell>
          <cell r="R133">
            <v>11.660747999999998</v>
          </cell>
          <cell r="S133">
            <v>33.293357999999991</v>
          </cell>
          <cell r="T133">
            <v>0</v>
          </cell>
          <cell r="W133">
            <v>16.606934517067728</v>
          </cell>
          <cell r="X133">
            <v>17.829999999999998</v>
          </cell>
          <cell r="Y133">
            <v>3.59</v>
          </cell>
          <cell r="Z133">
            <v>1.1000000000000001</v>
          </cell>
          <cell r="AA133">
            <v>8.65</v>
          </cell>
          <cell r="AB133">
            <v>1.76</v>
          </cell>
          <cell r="AC133">
            <v>2.73</v>
          </cell>
          <cell r="AD133">
            <v>0</v>
          </cell>
          <cell r="AE133">
            <v>15.85</v>
          </cell>
          <cell r="AF133">
            <v>15.85</v>
          </cell>
          <cell r="AG133">
            <v>0</v>
          </cell>
          <cell r="AJ133">
            <v>78.75922869497235</v>
          </cell>
          <cell r="AK133">
            <v>96.876682358491692</v>
          </cell>
          <cell r="AL133">
            <v>67.5466434077033</v>
          </cell>
          <cell r="AW133">
            <v>198807</v>
          </cell>
          <cell r="AX133">
            <v>215.7</v>
          </cell>
          <cell r="AY133">
            <v>2016.3</v>
          </cell>
          <cell r="AZ133">
            <v>1121.7</v>
          </cell>
          <cell r="BA133">
            <v>113.1</v>
          </cell>
          <cell r="BB133">
            <v>341.5</v>
          </cell>
          <cell r="BC133">
            <v>0</v>
          </cell>
          <cell r="BD133">
            <v>30554.7</v>
          </cell>
          <cell r="BE133">
            <v>0</v>
          </cell>
        </row>
        <row r="134">
          <cell r="A134">
            <v>198808</v>
          </cell>
          <cell r="B134">
            <v>24.6</v>
          </cell>
          <cell r="C134">
            <v>149.19999999999999</v>
          </cell>
          <cell r="D134">
            <v>97.6</v>
          </cell>
          <cell r="E134">
            <v>7.9</v>
          </cell>
          <cell r="F134">
            <v>24.8</v>
          </cell>
          <cell r="G134">
            <v>0</v>
          </cell>
          <cell r="H134">
            <v>4141.2</v>
          </cell>
          <cell r="I134">
            <v>0</v>
          </cell>
          <cell r="P134">
            <v>23.128182000000002</v>
          </cell>
          <cell r="Q134">
            <v>88.350448</v>
          </cell>
          <cell r="R134">
            <v>6.9787810000000006</v>
          </cell>
          <cell r="S134">
            <v>20.693615999999999</v>
          </cell>
          <cell r="T134">
            <v>0</v>
          </cell>
          <cell r="W134">
            <v>14.537276045932144</v>
          </cell>
          <cell r="X134">
            <v>12.4</v>
          </cell>
          <cell r="Y134">
            <v>3.1</v>
          </cell>
          <cell r="Z134">
            <v>0.8</v>
          </cell>
          <cell r="AA134">
            <v>5.75</v>
          </cell>
          <cell r="AB134">
            <v>1.06</v>
          </cell>
          <cell r="AC134">
            <v>1.69</v>
          </cell>
          <cell r="AD134">
            <v>0</v>
          </cell>
          <cell r="AE134">
            <v>15.86</v>
          </cell>
          <cell r="AF134">
            <v>15.86</v>
          </cell>
          <cell r="AG134">
            <v>0</v>
          </cell>
          <cell r="AJ134">
            <v>67.506805898669143</v>
          </cell>
          <cell r="AK134">
            <v>67.373576065355977</v>
          </cell>
          <cell r="AL134">
            <v>67.589259586509414</v>
          </cell>
          <cell r="AW134">
            <v>198808</v>
          </cell>
          <cell r="AX134">
            <v>240.29999999999998</v>
          </cell>
          <cell r="AY134">
            <v>2165.5</v>
          </cell>
          <cell r="AZ134">
            <v>1219.3</v>
          </cell>
          <cell r="BA134">
            <v>121</v>
          </cell>
          <cell r="BB134">
            <v>366.3</v>
          </cell>
          <cell r="BC134">
            <v>0</v>
          </cell>
          <cell r="BD134">
            <v>34695.9</v>
          </cell>
          <cell r="BE134">
            <v>0</v>
          </cell>
        </row>
        <row r="135">
          <cell r="A135">
            <v>198809</v>
          </cell>
          <cell r="B135">
            <v>31.9</v>
          </cell>
          <cell r="C135">
            <v>213.4</v>
          </cell>
          <cell r="D135">
            <v>169.6</v>
          </cell>
          <cell r="E135">
            <v>17.3</v>
          </cell>
          <cell r="F135">
            <v>49.5</v>
          </cell>
          <cell r="G135">
            <v>0</v>
          </cell>
          <cell r="H135">
            <v>4023.3</v>
          </cell>
          <cell r="I135">
            <v>0</v>
          </cell>
          <cell r="P135">
            <v>29.991422999999994</v>
          </cell>
          <cell r="Q135">
            <v>153.527008</v>
          </cell>
          <cell r="R135">
            <v>15.282646999999999</v>
          </cell>
          <cell r="S135">
            <v>41.303789999999999</v>
          </cell>
          <cell r="T135">
            <v>0</v>
          </cell>
          <cell r="W135">
            <v>17.485835569534228</v>
          </cell>
          <cell r="X135">
            <v>20.839999999999996</v>
          </cell>
          <cell r="Y135">
            <v>4.0199999999999996</v>
          </cell>
          <cell r="Z135">
            <v>1.1399999999999999</v>
          </cell>
          <cell r="AA135">
            <v>9.99</v>
          </cell>
          <cell r="AB135">
            <v>2.31</v>
          </cell>
          <cell r="AC135">
            <v>3.38</v>
          </cell>
          <cell r="AD135">
            <v>0</v>
          </cell>
          <cell r="AE135">
            <v>15.41</v>
          </cell>
          <cell r="AF135">
            <v>15.41</v>
          </cell>
          <cell r="AG135">
            <v>0</v>
          </cell>
          <cell r="AJ135">
            <v>83.853076877504677</v>
          </cell>
          <cell r="AK135">
            <v>113.23107461306601</v>
          </cell>
          <cell r="AL135">
            <v>65.671531540233943</v>
          </cell>
          <cell r="AW135">
            <v>198809</v>
          </cell>
          <cell r="AX135">
            <v>272.2</v>
          </cell>
          <cell r="AY135">
            <v>2378.9</v>
          </cell>
          <cell r="AZ135">
            <v>1388.8999999999999</v>
          </cell>
          <cell r="BA135">
            <v>138.30000000000001</v>
          </cell>
          <cell r="BB135">
            <v>415.8</v>
          </cell>
          <cell r="BC135">
            <v>0</v>
          </cell>
          <cell r="BD135">
            <v>38719.200000000004</v>
          </cell>
          <cell r="BE135">
            <v>0</v>
          </cell>
        </row>
        <row r="136">
          <cell r="A136">
            <v>198810</v>
          </cell>
          <cell r="B136">
            <v>20.3</v>
          </cell>
          <cell r="C136">
            <v>177.5</v>
          </cell>
          <cell r="D136">
            <v>122.3</v>
          </cell>
          <cell r="E136">
            <v>11.5</v>
          </cell>
          <cell r="F136">
            <v>37.1</v>
          </cell>
          <cell r="G136">
            <v>0</v>
          </cell>
          <cell r="H136">
            <v>4420.6000000000004</v>
          </cell>
          <cell r="I136">
            <v>0</v>
          </cell>
          <cell r="P136">
            <v>19.085450999999999</v>
          </cell>
          <cell r="Q136">
            <v>110.70962899999999</v>
          </cell>
          <cell r="R136">
            <v>10.158984999999999</v>
          </cell>
          <cell r="S136">
            <v>30.956981999999996</v>
          </cell>
          <cell r="T136">
            <v>0</v>
          </cell>
          <cell r="W136">
            <v>16.108076155709281</v>
          </cell>
          <cell r="X136">
            <v>14.78</v>
          </cell>
          <cell r="Y136">
            <v>2.56</v>
          </cell>
          <cell r="Z136">
            <v>0.95</v>
          </cell>
          <cell r="AA136">
            <v>7.2</v>
          </cell>
          <cell r="AB136">
            <v>1.54</v>
          </cell>
          <cell r="AC136">
            <v>2.5299999999999998</v>
          </cell>
          <cell r="AD136">
            <v>0</v>
          </cell>
          <cell r="AE136">
            <v>16.93</v>
          </cell>
          <cell r="AF136">
            <v>16.93</v>
          </cell>
          <cell r="AG136">
            <v>0</v>
          </cell>
          <cell r="AJ136">
            <v>75.26705952940425</v>
          </cell>
          <cell r="AK136">
            <v>80.304955987577529</v>
          </cell>
          <cell r="AL136">
            <v>72.149190718764473</v>
          </cell>
          <cell r="AW136">
            <v>198810</v>
          </cell>
          <cell r="AX136">
            <v>292.5</v>
          </cell>
          <cell r="AY136">
            <v>2556.4</v>
          </cell>
          <cell r="AZ136">
            <v>1511.1999999999998</v>
          </cell>
          <cell r="BA136">
            <v>149.80000000000001</v>
          </cell>
          <cell r="BB136">
            <v>452.90000000000003</v>
          </cell>
          <cell r="BC136">
            <v>0</v>
          </cell>
          <cell r="BD136">
            <v>43139.8</v>
          </cell>
          <cell r="BE136">
            <v>0</v>
          </cell>
        </row>
        <row r="137">
          <cell r="A137">
            <v>198811</v>
          </cell>
          <cell r="B137">
            <v>5.3</v>
          </cell>
          <cell r="C137">
            <v>124.2</v>
          </cell>
          <cell r="D137">
            <v>35.700000000000003</v>
          </cell>
          <cell r="E137">
            <v>1.9</v>
          </cell>
          <cell r="F137">
            <v>12.2</v>
          </cell>
          <cell r="G137">
            <v>0</v>
          </cell>
          <cell r="H137">
            <v>4379.3</v>
          </cell>
          <cell r="I137">
            <v>0</v>
          </cell>
          <cell r="P137">
            <v>4.9829009999999991</v>
          </cell>
          <cell r="Q137">
            <v>32.316710999999998</v>
          </cell>
          <cell r="R137">
            <v>1.6784410000000001</v>
          </cell>
          <cell r="S137">
            <v>10.179923999999998</v>
          </cell>
          <cell r="T137">
            <v>0</v>
          </cell>
          <cell r="W137">
            <v>12.08312263674223</v>
          </cell>
          <cell r="X137">
            <v>4.51</v>
          </cell>
          <cell r="Y137">
            <v>0.67</v>
          </cell>
          <cell r="Z137">
            <v>0.66</v>
          </cell>
          <cell r="AA137">
            <v>2.1</v>
          </cell>
          <cell r="AB137">
            <v>0.25</v>
          </cell>
          <cell r="AC137">
            <v>0.83</v>
          </cell>
          <cell r="AD137">
            <v>0</v>
          </cell>
          <cell r="AE137">
            <v>16.77</v>
          </cell>
          <cell r="AF137">
            <v>16.77</v>
          </cell>
          <cell r="AG137">
            <v>0</v>
          </cell>
          <cell r="AJ137">
            <v>53.51387338159175</v>
          </cell>
          <cell r="AK137">
            <v>24.504421617318989</v>
          </cell>
          <cell r="AL137">
            <v>71.467331857866526</v>
          </cell>
          <cell r="AW137">
            <v>198811</v>
          </cell>
          <cell r="AX137">
            <v>297.8</v>
          </cell>
          <cell r="AY137">
            <v>2680.6</v>
          </cell>
          <cell r="AZ137">
            <v>1546.8999999999999</v>
          </cell>
          <cell r="BA137">
            <v>151.70000000000002</v>
          </cell>
          <cell r="BB137">
            <v>465.1</v>
          </cell>
          <cell r="BC137">
            <v>0</v>
          </cell>
          <cell r="BD137">
            <v>47519.100000000006</v>
          </cell>
          <cell r="BE137">
            <v>0</v>
          </cell>
        </row>
        <row r="138">
          <cell r="A138">
            <v>198812</v>
          </cell>
          <cell r="B138">
            <v>18.600000000000001</v>
          </cell>
          <cell r="C138">
            <v>158.1</v>
          </cell>
          <cell r="D138">
            <v>103.6</v>
          </cell>
          <cell r="E138">
            <v>9.5</v>
          </cell>
          <cell r="F138">
            <v>33.5</v>
          </cell>
          <cell r="G138">
            <v>0</v>
          </cell>
          <cell r="H138">
            <v>4199</v>
          </cell>
          <cell r="I138">
            <v>0</v>
          </cell>
          <cell r="P138">
            <v>17.487162000000001</v>
          </cell>
          <cell r="Q138">
            <v>93.78182799999999</v>
          </cell>
          <cell r="R138">
            <v>8.3922050000000006</v>
          </cell>
          <cell r="S138">
            <v>27.953069999999997</v>
          </cell>
          <cell r="T138">
            <v>0</v>
          </cell>
          <cell r="W138">
            <v>14.841379881161892</v>
          </cell>
          <cell r="X138">
            <v>12.84</v>
          </cell>
          <cell r="Y138">
            <v>2.34</v>
          </cell>
          <cell r="Z138">
            <v>0.84</v>
          </cell>
          <cell r="AA138">
            <v>6.1</v>
          </cell>
          <cell r="AB138">
            <v>1.27</v>
          </cell>
          <cell r="AC138">
            <v>2.29</v>
          </cell>
          <cell r="AD138">
            <v>0</v>
          </cell>
          <cell r="AE138">
            <v>16.079999999999998</v>
          </cell>
          <cell r="AF138">
            <v>16.079999999999998</v>
          </cell>
          <cell r="AG138">
            <v>0</v>
          </cell>
          <cell r="AJ138">
            <v>68.99987505988318</v>
          </cell>
          <cell r="AK138">
            <v>69.764251345094422</v>
          </cell>
          <cell r="AL138">
            <v>68.526815520244099</v>
          </cell>
          <cell r="AX138">
            <v>316.40000000000003</v>
          </cell>
          <cell r="AY138">
            <v>2838.7</v>
          </cell>
          <cell r="AZ138">
            <v>1650.4999999999998</v>
          </cell>
          <cell r="BA138">
            <v>161.20000000000002</v>
          </cell>
          <cell r="BB138">
            <v>498.6</v>
          </cell>
          <cell r="BC138">
            <v>0</v>
          </cell>
          <cell r="BD138">
            <v>51718.100000000006</v>
          </cell>
          <cell r="BE138">
            <v>0</v>
          </cell>
        </row>
        <row r="139">
          <cell r="A139">
            <v>198901</v>
          </cell>
          <cell r="B139">
            <v>32</v>
          </cell>
          <cell r="C139">
            <v>223.3</v>
          </cell>
          <cell r="D139">
            <v>162.19999999999999</v>
          </cell>
          <cell r="E139">
            <v>16.399999999999999</v>
          </cell>
          <cell r="F139">
            <v>52.3</v>
          </cell>
          <cell r="G139">
            <v>0</v>
          </cell>
          <cell r="H139">
            <v>4443</v>
          </cell>
          <cell r="I139">
            <v>0</v>
          </cell>
          <cell r="P139">
            <v>30.085439999999998</v>
          </cell>
          <cell r="Q139">
            <v>146.82830599999997</v>
          </cell>
          <cell r="R139">
            <v>14.487595999999998</v>
          </cell>
          <cell r="S139">
            <v>43.640165999999994</v>
          </cell>
          <cell r="T139">
            <v>0</v>
          </cell>
          <cell r="W139">
            <v>18.355661363675964</v>
          </cell>
          <cell r="X139">
            <v>20.53</v>
          </cell>
          <cell r="Y139">
            <v>4.03</v>
          </cell>
          <cell r="Z139">
            <v>1.19</v>
          </cell>
          <cell r="AA139">
            <v>9.5500000000000007</v>
          </cell>
          <cell r="AB139">
            <v>2.19</v>
          </cell>
          <cell r="AC139">
            <v>3.57</v>
          </cell>
          <cell r="AD139">
            <v>0</v>
          </cell>
          <cell r="AE139">
            <v>17.010000000000002</v>
          </cell>
          <cell r="AF139">
            <v>17.010000000000002</v>
          </cell>
          <cell r="AG139">
            <v>0</v>
          </cell>
          <cell r="AJ139">
            <v>87.421079775688554</v>
          </cell>
          <cell r="AK139">
            <v>111.54673521143212</v>
          </cell>
          <cell r="AL139">
            <v>72.490120149213453</v>
          </cell>
          <cell r="AX139">
            <v>32</v>
          </cell>
          <cell r="AY139">
            <v>223.3</v>
          </cell>
          <cell r="AZ139">
            <v>162.19999999999999</v>
          </cell>
          <cell r="BA139">
            <v>16.399999999999999</v>
          </cell>
          <cell r="BB139">
            <v>52.3</v>
          </cell>
          <cell r="BC139">
            <v>0</v>
          </cell>
          <cell r="BD139">
            <v>4443</v>
          </cell>
          <cell r="BE139">
            <v>0</v>
          </cell>
        </row>
        <row r="140">
          <cell r="A140">
            <v>198902</v>
          </cell>
          <cell r="B140">
            <v>26.7</v>
          </cell>
          <cell r="C140">
            <v>181.2</v>
          </cell>
          <cell r="D140">
            <v>144.9</v>
          </cell>
          <cell r="E140">
            <v>15.7</v>
          </cell>
          <cell r="F140">
            <v>44.5</v>
          </cell>
          <cell r="G140">
            <v>0</v>
          </cell>
          <cell r="H140">
            <v>3988</v>
          </cell>
          <cell r="I140">
            <v>0</v>
          </cell>
          <cell r="P140">
            <v>25.102538999999997</v>
          </cell>
          <cell r="Q140">
            <v>131.16782699999999</v>
          </cell>
          <cell r="R140">
            <v>13.869223</v>
          </cell>
          <cell r="S140">
            <v>37.131689999999999</v>
          </cell>
          <cell r="T140">
            <v>0</v>
          </cell>
          <cell r="W140">
            <v>16.317475038770496</v>
          </cell>
          <cell r="X140">
            <v>18.009999999999998</v>
          </cell>
          <cell r="Y140">
            <v>3.37</v>
          </cell>
          <cell r="Z140">
            <v>0.97</v>
          </cell>
          <cell r="AA140">
            <v>8.5299999999999994</v>
          </cell>
          <cell r="AB140">
            <v>2.1</v>
          </cell>
          <cell r="AC140">
            <v>3.04</v>
          </cell>
          <cell r="AD140">
            <v>0</v>
          </cell>
          <cell r="AE140">
            <v>15.27</v>
          </cell>
          <cell r="AF140">
            <v>15.27</v>
          </cell>
          <cell r="AG140">
            <v>0</v>
          </cell>
          <cell r="AJ140">
            <v>77.606292705408435</v>
          </cell>
          <cell r="AK140">
            <v>97.854685882021059</v>
          </cell>
          <cell r="AL140">
            <v>65.074905036948223</v>
          </cell>
          <cell r="AX140">
            <v>58.7</v>
          </cell>
          <cell r="AY140">
            <v>404.5</v>
          </cell>
          <cell r="AZ140">
            <v>307.10000000000002</v>
          </cell>
          <cell r="BA140">
            <v>32.099999999999994</v>
          </cell>
          <cell r="BB140">
            <v>96.8</v>
          </cell>
          <cell r="BC140">
            <v>0</v>
          </cell>
          <cell r="BD140">
            <v>8431</v>
          </cell>
          <cell r="BE140">
            <v>0</v>
          </cell>
        </row>
        <row r="141">
          <cell r="A141">
            <v>198903</v>
          </cell>
          <cell r="B141">
            <v>30.8</v>
          </cell>
          <cell r="C141">
            <v>166</v>
          </cell>
          <cell r="D141">
            <v>168.4</v>
          </cell>
          <cell r="E141">
            <v>19.100000000000001</v>
          </cell>
          <cell r="F141">
            <v>52.7</v>
          </cell>
          <cell r="G141">
            <v>0</v>
          </cell>
          <cell r="H141">
            <v>4364</v>
          </cell>
          <cell r="I141">
            <v>0</v>
          </cell>
          <cell r="P141">
            <v>28.957235999999998</v>
          </cell>
          <cell r="Q141">
            <v>152.440732</v>
          </cell>
          <cell r="R141">
            <v>16.872749000000002</v>
          </cell>
          <cell r="S141">
            <v>43.973934</v>
          </cell>
          <cell r="T141">
            <v>0</v>
          </cell>
          <cell r="W141">
            <v>18.285035459757097</v>
          </cell>
          <cell r="X141">
            <v>20.830000000000002</v>
          </cell>
          <cell r="Y141">
            <v>3.88</v>
          </cell>
          <cell r="Z141">
            <v>0.89</v>
          </cell>
          <cell r="AA141">
            <v>9.91</v>
          </cell>
          <cell r="AB141">
            <v>2.5499999999999998</v>
          </cell>
          <cell r="AC141">
            <v>3.6</v>
          </cell>
          <cell r="AD141">
            <v>0</v>
          </cell>
          <cell r="AE141">
            <v>16.71</v>
          </cell>
          <cell r="AF141">
            <v>16.71</v>
          </cell>
          <cell r="AG141">
            <v>0</v>
          </cell>
          <cell r="AJ141">
            <v>87.254481992147305</v>
          </cell>
          <cell r="AK141">
            <v>113.17674108398106</v>
          </cell>
          <cell r="AL141">
            <v>71.211634785029801</v>
          </cell>
          <cell r="AX141">
            <v>89.5</v>
          </cell>
          <cell r="AY141">
            <v>570.5</v>
          </cell>
          <cell r="AZ141">
            <v>475.5</v>
          </cell>
          <cell r="BA141">
            <v>51.199999999999996</v>
          </cell>
          <cell r="BB141">
            <v>149.5</v>
          </cell>
          <cell r="BC141">
            <v>0</v>
          </cell>
          <cell r="BD141">
            <v>12795</v>
          </cell>
          <cell r="BE141">
            <v>0</v>
          </cell>
        </row>
        <row r="142">
          <cell r="A142">
            <v>198904</v>
          </cell>
          <cell r="B142">
            <v>30.5</v>
          </cell>
          <cell r="C142">
            <v>210.8</v>
          </cell>
          <cell r="D142">
            <v>161.9</v>
          </cell>
          <cell r="E142">
            <v>16.399999999999999</v>
          </cell>
          <cell r="F142">
            <v>51.9</v>
          </cell>
          <cell r="G142">
            <v>0</v>
          </cell>
          <cell r="H142">
            <v>3686</v>
          </cell>
          <cell r="I142">
            <v>0</v>
          </cell>
          <cell r="P142">
            <v>28.675184999999995</v>
          </cell>
          <cell r="Q142">
            <v>146.556737</v>
          </cell>
          <cell r="R142">
            <v>14.487595999999998</v>
          </cell>
          <cell r="S142">
            <v>43.306398000000002</v>
          </cell>
          <cell r="T142">
            <v>0</v>
          </cell>
          <cell r="W142">
            <v>16.453438681628882</v>
          </cell>
          <cell r="X142">
            <v>20.240000000000002</v>
          </cell>
          <cell r="Y142">
            <v>3.84</v>
          </cell>
          <cell r="Z142">
            <v>1.1299999999999999</v>
          </cell>
          <cell r="AA142">
            <v>9.5299999999999994</v>
          </cell>
          <cell r="AB142">
            <v>2.19</v>
          </cell>
          <cell r="AC142">
            <v>3.55</v>
          </cell>
          <cell r="AD142">
            <v>0</v>
          </cell>
          <cell r="AE142">
            <v>14.11</v>
          </cell>
          <cell r="AF142">
            <v>14.11</v>
          </cell>
          <cell r="AG142">
            <v>0</v>
          </cell>
          <cell r="AJ142">
            <v>79.184630177251321</v>
          </cell>
          <cell r="AK142">
            <v>109.97106286796816</v>
          </cell>
          <cell r="AL142">
            <v>60.131428295438084</v>
          </cell>
          <cell r="AX142">
            <v>120</v>
          </cell>
          <cell r="AY142">
            <v>781.3</v>
          </cell>
          <cell r="AZ142">
            <v>637.4</v>
          </cell>
          <cell r="BA142">
            <v>67.599999999999994</v>
          </cell>
          <cell r="BB142">
            <v>201.4</v>
          </cell>
          <cell r="BC142">
            <v>0</v>
          </cell>
          <cell r="BD142">
            <v>16481</v>
          </cell>
          <cell r="BE142">
            <v>0</v>
          </cell>
        </row>
        <row r="143">
          <cell r="A143">
            <v>198905</v>
          </cell>
          <cell r="B143">
            <v>29.4</v>
          </cell>
          <cell r="C143">
            <v>257.39999999999998</v>
          </cell>
          <cell r="D143">
            <v>158.6</v>
          </cell>
          <cell r="E143">
            <v>17.100000000000001</v>
          </cell>
          <cell r="F143">
            <v>52.1</v>
          </cell>
          <cell r="G143">
            <v>0</v>
          </cell>
          <cell r="H143">
            <v>3198</v>
          </cell>
          <cell r="I143">
            <v>0</v>
          </cell>
          <cell r="P143">
            <v>27.640998</v>
          </cell>
          <cell r="Q143">
            <v>143.56947799999998</v>
          </cell>
          <cell r="R143">
            <v>15.105969</v>
          </cell>
          <cell r="S143">
            <v>43.473281999999998</v>
          </cell>
          <cell r="T143">
            <v>0</v>
          </cell>
          <cell r="W143">
            <v>15.319789985885796</v>
          </cell>
          <cell r="X143">
            <v>20.279999999999998</v>
          </cell>
          <cell r="Y143">
            <v>3.71</v>
          </cell>
          <cell r="Z143">
            <v>1.38</v>
          </cell>
          <cell r="AA143">
            <v>9.34</v>
          </cell>
          <cell r="AB143">
            <v>2.29</v>
          </cell>
          <cell r="AC143">
            <v>3.56</v>
          </cell>
          <cell r="AD143">
            <v>0</v>
          </cell>
          <cell r="AE143">
            <v>12.25</v>
          </cell>
          <cell r="AF143">
            <v>12.25</v>
          </cell>
          <cell r="AG143">
            <v>0</v>
          </cell>
          <cell r="AJ143">
            <v>74.371370335997725</v>
          </cell>
          <cell r="AK143">
            <v>110.188396984308</v>
          </cell>
          <cell r="AL143">
            <v>52.204819037499405</v>
          </cell>
          <cell r="AX143">
            <v>149.4</v>
          </cell>
          <cell r="AY143">
            <v>1038.6999999999998</v>
          </cell>
          <cell r="AZ143">
            <v>796</v>
          </cell>
          <cell r="BA143">
            <v>84.699999999999989</v>
          </cell>
          <cell r="BB143">
            <v>253.5</v>
          </cell>
          <cell r="BC143">
            <v>0</v>
          </cell>
          <cell r="BD143">
            <v>19679</v>
          </cell>
          <cell r="BE143">
            <v>0</v>
          </cell>
        </row>
        <row r="144">
          <cell r="A144">
            <v>198906</v>
          </cell>
          <cell r="B144">
            <v>29.7</v>
          </cell>
          <cell r="C144">
            <v>303.3</v>
          </cell>
          <cell r="D144">
            <v>166.4</v>
          </cell>
          <cell r="E144">
            <v>18.100000000000001</v>
          </cell>
          <cell r="F144">
            <v>54.1</v>
          </cell>
          <cell r="G144">
            <v>0</v>
          </cell>
          <cell r="H144">
            <v>3540</v>
          </cell>
          <cell r="I144">
            <v>0</v>
          </cell>
          <cell r="P144">
            <v>27.923048999999995</v>
          </cell>
          <cell r="Q144">
            <v>150.63027199999999</v>
          </cell>
          <cell r="R144">
            <v>15.989359000000002</v>
          </cell>
          <cell r="S144">
            <v>45.142122000000001</v>
          </cell>
          <cell r="T144">
            <v>0</v>
          </cell>
          <cell r="W144">
            <v>16.50510293784523</v>
          </cell>
          <cell r="X144">
            <v>21.279999999999998</v>
          </cell>
          <cell r="Y144">
            <v>3.74</v>
          </cell>
          <cell r="Z144">
            <v>1.62</v>
          </cell>
          <cell r="AA144">
            <v>9.8000000000000007</v>
          </cell>
          <cell r="AB144">
            <v>2.42</v>
          </cell>
          <cell r="AC144">
            <v>3.7</v>
          </cell>
          <cell r="AD144">
            <v>0</v>
          </cell>
          <cell r="AE144">
            <v>13.55</v>
          </cell>
          <cell r="AF144">
            <v>13.55</v>
          </cell>
          <cell r="AG144">
            <v>0</v>
          </cell>
          <cell r="AJ144">
            <v>79.870663977635189</v>
          </cell>
          <cell r="AK144">
            <v>115.62174989280444</v>
          </cell>
          <cell r="AL144">
            <v>57.744922282295263</v>
          </cell>
          <cell r="AX144">
            <v>179.1</v>
          </cell>
          <cell r="AY144">
            <v>1341.9999999999998</v>
          </cell>
          <cell r="AZ144">
            <v>962.4</v>
          </cell>
          <cell r="BA144">
            <v>102.79999999999998</v>
          </cell>
          <cell r="BB144">
            <v>307.60000000000002</v>
          </cell>
          <cell r="BC144">
            <v>0</v>
          </cell>
          <cell r="BD144">
            <v>23219</v>
          </cell>
          <cell r="BE144">
            <v>0</v>
          </cell>
        </row>
        <row r="145">
          <cell r="A145">
            <v>198907</v>
          </cell>
          <cell r="B145">
            <v>32.9</v>
          </cell>
          <cell r="C145">
            <v>258.2</v>
          </cell>
          <cell r="D145">
            <v>153.19999999999999</v>
          </cell>
          <cell r="E145">
            <v>15.4</v>
          </cell>
          <cell r="F145">
            <v>47.3</v>
          </cell>
          <cell r="G145">
            <v>0</v>
          </cell>
          <cell r="H145">
            <v>4007</v>
          </cell>
          <cell r="I145">
            <v>0</v>
          </cell>
          <cell r="P145">
            <v>30.931592999999999</v>
          </cell>
          <cell r="Q145">
            <v>138.68123599999998</v>
          </cell>
          <cell r="R145">
            <v>13.604206</v>
          </cell>
          <cell r="S145">
            <v>39.468065999999993</v>
          </cell>
          <cell r="T145">
            <v>0</v>
          </cell>
          <cell r="W145">
            <v>17.060305720608476</v>
          </cell>
          <cell r="X145">
            <v>19.84</v>
          </cell>
          <cell r="Y145">
            <v>4.1500000000000004</v>
          </cell>
          <cell r="Z145">
            <v>1.38</v>
          </cell>
          <cell r="AA145">
            <v>9.02</v>
          </cell>
          <cell r="AB145">
            <v>2.06</v>
          </cell>
          <cell r="AC145">
            <v>3.23</v>
          </cell>
          <cell r="AD145">
            <v>0</v>
          </cell>
          <cell r="AE145">
            <v>15.34</v>
          </cell>
          <cell r="AF145">
            <v>15.34</v>
          </cell>
          <cell r="AG145">
            <v>0</v>
          </cell>
          <cell r="AJ145">
            <v>81.59168849314257</v>
          </cell>
          <cell r="AK145">
            <v>107.79772170456955</v>
          </cell>
          <cell r="AL145">
            <v>65.37321828859109</v>
          </cell>
          <cell r="AX145">
            <v>212</v>
          </cell>
          <cell r="AY145">
            <v>1600.1999999999998</v>
          </cell>
          <cell r="AZ145">
            <v>1115.5999999999999</v>
          </cell>
          <cell r="BA145">
            <v>118.19999999999999</v>
          </cell>
          <cell r="BB145">
            <v>354.90000000000003</v>
          </cell>
          <cell r="BC145">
            <v>0</v>
          </cell>
          <cell r="BD145">
            <v>27226</v>
          </cell>
          <cell r="BE145">
            <v>0</v>
          </cell>
        </row>
        <row r="146">
          <cell r="A146">
            <v>198908</v>
          </cell>
          <cell r="B146">
            <v>28.6</v>
          </cell>
          <cell r="C146">
            <v>230.4</v>
          </cell>
          <cell r="D146">
            <v>130.69999999999999</v>
          </cell>
          <cell r="E146">
            <v>14.4</v>
          </cell>
          <cell r="F146">
            <v>40.6</v>
          </cell>
          <cell r="G146">
            <v>0</v>
          </cell>
          <cell r="H146">
            <v>4069</v>
          </cell>
          <cell r="I146">
            <v>0</v>
          </cell>
          <cell r="P146">
            <v>26.888862</v>
          </cell>
          <cell r="Q146">
            <v>118.31356099999999</v>
          </cell>
          <cell r="R146">
            <v>12.720815999999999</v>
          </cell>
          <cell r="S146">
            <v>33.877451999999998</v>
          </cell>
          <cell r="T146">
            <v>0</v>
          </cell>
          <cell r="W146">
            <v>16.203132961020401</v>
          </cell>
          <cell r="X146">
            <v>17.21</v>
          </cell>
          <cell r="Y146">
            <v>3.6</v>
          </cell>
          <cell r="Z146">
            <v>1.23</v>
          </cell>
          <cell r="AA146">
            <v>7.69</v>
          </cell>
          <cell r="AB146">
            <v>1.92</v>
          </cell>
          <cell r="AC146">
            <v>2.77</v>
          </cell>
          <cell r="AD146">
            <v>0</v>
          </cell>
          <cell r="AE146">
            <v>15.58</v>
          </cell>
          <cell r="AF146">
            <v>15.58</v>
          </cell>
          <cell r="AG146">
            <v>0</v>
          </cell>
          <cell r="AJ146">
            <v>76.760656245205581</v>
          </cell>
          <cell r="AK146">
            <v>93.508003555223908</v>
          </cell>
          <cell r="AL146">
            <v>66.396006579938017</v>
          </cell>
          <cell r="AX146">
            <v>240.6</v>
          </cell>
          <cell r="AY146">
            <v>1830.6</v>
          </cell>
          <cell r="AZ146">
            <v>1246.3</v>
          </cell>
          <cell r="BA146">
            <v>132.6</v>
          </cell>
          <cell r="BB146">
            <v>395.50000000000006</v>
          </cell>
          <cell r="BC146">
            <v>0</v>
          </cell>
          <cell r="BD146">
            <v>31295</v>
          </cell>
          <cell r="BE146">
            <v>0</v>
          </cell>
        </row>
        <row r="147">
          <cell r="A147">
            <v>198909</v>
          </cell>
          <cell r="B147">
            <v>32.299999999999997</v>
          </cell>
          <cell r="C147">
            <v>276.89999999999998</v>
          </cell>
          <cell r="D147">
            <v>169</v>
          </cell>
          <cell r="E147">
            <v>17.100000000000001</v>
          </cell>
          <cell r="F147">
            <v>55.1</v>
          </cell>
          <cell r="G147">
            <v>0</v>
          </cell>
          <cell r="H147">
            <v>4303</v>
          </cell>
          <cell r="I147">
            <v>0</v>
          </cell>
          <cell r="P147">
            <v>30.367490999999994</v>
          </cell>
          <cell r="Q147">
            <v>152.98387</v>
          </cell>
          <cell r="R147">
            <v>15.105969</v>
          </cell>
          <cell r="S147">
            <v>45.976542000000002</v>
          </cell>
          <cell r="T147">
            <v>0</v>
          </cell>
          <cell r="W147">
            <v>18.418211111885547</v>
          </cell>
          <cell r="X147">
            <v>21.549999999999997</v>
          </cell>
          <cell r="Y147">
            <v>4.07</v>
          </cell>
          <cell r="Z147">
            <v>1.48</v>
          </cell>
          <cell r="AA147">
            <v>9.9499999999999993</v>
          </cell>
          <cell r="AB147">
            <v>2.29</v>
          </cell>
          <cell r="AC147">
            <v>3.76</v>
          </cell>
          <cell r="AD147">
            <v>0</v>
          </cell>
          <cell r="AE147">
            <v>16.48</v>
          </cell>
          <cell r="AF147">
            <v>16.48</v>
          </cell>
          <cell r="AG147">
            <v>0</v>
          </cell>
          <cell r="AJ147">
            <v>88.144544527961159</v>
          </cell>
          <cell r="AK147">
            <v>117.08875517809849</v>
          </cell>
          <cell r="AL147">
            <v>70.231462672488988</v>
          </cell>
          <cell r="AX147">
            <v>272.89999999999998</v>
          </cell>
          <cell r="AY147">
            <v>2107.5</v>
          </cell>
          <cell r="AZ147">
            <v>1415.3</v>
          </cell>
          <cell r="BA147">
            <v>149.69999999999999</v>
          </cell>
          <cell r="BB147">
            <v>450.60000000000008</v>
          </cell>
          <cell r="BC147">
            <v>0</v>
          </cell>
          <cell r="BD147">
            <v>35598</v>
          </cell>
          <cell r="BE147">
            <v>0</v>
          </cell>
        </row>
        <row r="148">
          <cell r="A148">
            <v>198910</v>
          </cell>
          <cell r="B148">
            <v>32.5</v>
          </cell>
          <cell r="C148">
            <v>299.7</v>
          </cell>
          <cell r="D148">
            <v>172.3</v>
          </cell>
          <cell r="E148">
            <v>18.2</v>
          </cell>
          <cell r="F148">
            <v>58.8</v>
          </cell>
          <cell r="G148">
            <v>0</v>
          </cell>
          <cell r="H148">
            <v>4389</v>
          </cell>
          <cell r="I148">
            <v>0</v>
          </cell>
          <cell r="P148">
            <v>30.555524999999999</v>
          </cell>
          <cell r="Q148">
            <v>155.97112899999999</v>
          </cell>
          <cell r="R148">
            <v>16.077697999999998</v>
          </cell>
          <cell r="S148">
            <v>49.063895999999993</v>
          </cell>
          <cell r="T148">
            <v>0</v>
          </cell>
          <cell r="W148">
            <v>18.904950077540988</v>
          </cell>
          <cell r="X148">
            <v>22.29</v>
          </cell>
          <cell r="Y148">
            <v>4.0999999999999996</v>
          </cell>
          <cell r="Z148">
            <v>1.6</v>
          </cell>
          <cell r="AA148">
            <v>10.14</v>
          </cell>
          <cell r="AB148">
            <v>2.4300000000000002</v>
          </cell>
          <cell r="AC148">
            <v>4.0199999999999996</v>
          </cell>
          <cell r="AD148">
            <v>0</v>
          </cell>
          <cell r="AE148">
            <v>16.809999999999999</v>
          </cell>
          <cell r="AF148">
            <v>16.809999999999999</v>
          </cell>
          <cell r="AG148">
            <v>0</v>
          </cell>
          <cell r="AJ148">
            <v>90.550317658059029</v>
          </cell>
          <cell r="AK148">
            <v>121.10943633038586</v>
          </cell>
          <cell r="AL148">
            <v>71.637796573091009</v>
          </cell>
          <cell r="AX148">
            <v>305.39999999999998</v>
          </cell>
          <cell r="AY148">
            <v>2407.1999999999998</v>
          </cell>
          <cell r="AZ148">
            <v>1587.6</v>
          </cell>
          <cell r="BA148">
            <v>167.89999999999998</v>
          </cell>
          <cell r="BB148">
            <v>509.40000000000009</v>
          </cell>
          <cell r="BC148">
            <v>0</v>
          </cell>
          <cell r="BD148">
            <v>39987</v>
          </cell>
          <cell r="BE148">
            <v>0</v>
          </cell>
        </row>
        <row r="149">
          <cell r="A149">
            <v>198911</v>
          </cell>
          <cell r="B149">
            <v>31.3</v>
          </cell>
          <cell r="C149">
            <v>279.3</v>
          </cell>
          <cell r="D149">
            <v>170.6</v>
          </cell>
          <cell r="E149">
            <v>17.399999999999999</v>
          </cell>
          <cell r="F149">
            <v>55.6</v>
          </cell>
          <cell r="G149">
            <v>0</v>
          </cell>
          <cell r="H149">
            <v>4352</v>
          </cell>
          <cell r="I149">
            <v>0</v>
          </cell>
          <cell r="P149">
            <v>29.427320999999996</v>
          </cell>
          <cell r="Q149">
            <v>154.43223799999998</v>
          </cell>
          <cell r="R149">
            <v>15.370985999999998</v>
          </cell>
          <cell r="S149">
            <v>46.393751999999992</v>
          </cell>
          <cell r="T149">
            <v>0</v>
          </cell>
          <cell r="W149">
            <v>18.548513391067971</v>
          </cell>
          <cell r="X149">
            <v>21.599999999999998</v>
          </cell>
          <cell r="Y149">
            <v>3.94</v>
          </cell>
          <cell r="Z149">
            <v>1.49</v>
          </cell>
          <cell r="AA149">
            <v>10.039999999999999</v>
          </cell>
          <cell r="AB149">
            <v>2.33</v>
          </cell>
          <cell r="AC149">
            <v>3.8</v>
          </cell>
          <cell r="AD149">
            <v>0</v>
          </cell>
          <cell r="AE149">
            <v>16.66</v>
          </cell>
          <cell r="AF149">
            <v>16.66</v>
          </cell>
          <cell r="AG149">
            <v>0</v>
          </cell>
          <cell r="AJ149">
            <v>88.722240189381779</v>
          </cell>
          <cell r="AK149">
            <v>117.36042282352331</v>
          </cell>
          <cell r="AL149">
            <v>70.998553890999176</v>
          </cell>
          <cell r="AX149">
            <v>336.7</v>
          </cell>
          <cell r="AY149">
            <v>2686.5</v>
          </cell>
          <cell r="AZ149">
            <v>1758.1999999999998</v>
          </cell>
          <cell r="BA149">
            <v>185.29999999999998</v>
          </cell>
          <cell r="BB149">
            <v>565.00000000000011</v>
          </cell>
          <cell r="BC149">
            <v>0</v>
          </cell>
          <cell r="BD149">
            <v>44339</v>
          </cell>
          <cell r="BE149">
            <v>0</v>
          </cell>
        </row>
        <row r="150">
          <cell r="A150">
            <v>198912</v>
          </cell>
          <cell r="B150">
            <v>31.5</v>
          </cell>
          <cell r="C150">
            <v>267.89999999999998</v>
          </cell>
          <cell r="D150">
            <v>174</v>
          </cell>
          <cell r="E150">
            <v>17.7</v>
          </cell>
          <cell r="F150">
            <v>55.9</v>
          </cell>
          <cell r="G150">
            <v>0</v>
          </cell>
          <cell r="H150">
            <v>3258</v>
          </cell>
          <cell r="I150">
            <v>0</v>
          </cell>
          <cell r="P150">
            <v>29.615355000000001</v>
          </cell>
          <cell r="Q150">
            <v>157.51002</v>
          </cell>
          <cell r="R150">
            <v>15.636002999999999</v>
          </cell>
          <cell r="S150">
            <v>46.644077999999993</v>
          </cell>
          <cell r="T150">
            <v>0</v>
          </cell>
          <cell r="W150">
            <v>16.048235898865634</v>
          </cell>
          <cell r="X150">
            <v>21.830000000000002</v>
          </cell>
          <cell r="Y150">
            <v>3.97</v>
          </cell>
          <cell r="Z150">
            <v>1.43</v>
          </cell>
          <cell r="AA150">
            <v>10.24</v>
          </cell>
          <cell r="AB150">
            <v>2.37</v>
          </cell>
          <cell r="AC150">
            <v>3.82</v>
          </cell>
          <cell r="AD150">
            <v>0</v>
          </cell>
          <cell r="AE150">
            <v>12.47</v>
          </cell>
          <cell r="AF150">
            <v>12.47</v>
          </cell>
          <cell r="AG150">
            <v>0</v>
          </cell>
          <cell r="AJ150">
            <v>78.170039759552651</v>
          </cell>
          <cell r="AK150">
            <v>118.6100939924775</v>
          </cell>
          <cell r="AL150">
            <v>53.142374971234084</v>
          </cell>
          <cell r="AX150">
            <v>368.2</v>
          </cell>
          <cell r="AY150">
            <v>2954.4</v>
          </cell>
          <cell r="AZ150">
            <v>1932.1999999999998</v>
          </cell>
          <cell r="BA150">
            <v>202.99999999999997</v>
          </cell>
          <cell r="BB150">
            <v>620.90000000000009</v>
          </cell>
          <cell r="BC150">
            <v>0</v>
          </cell>
          <cell r="BD150">
            <v>47597</v>
          </cell>
          <cell r="BE150">
            <v>0</v>
          </cell>
        </row>
        <row r="151">
          <cell r="A151">
            <v>199001</v>
          </cell>
          <cell r="B151">
            <v>28.7</v>
          </cell>
          <cell r="C151">
            <v>249.4</v>
          </cell>
          <cell r="D151">
            <v>159.9</v>
          </cell>
          <cell r="E151">
            <v>16</v>
          </cell>
          <cell r="F151">
            <v>42.1</v>
          </cell>
          <cell r="G151">
            <v>0</v>
          </cell>
          <cell r="H151">
            <v>3614</v>
          </cell>
          <cell r="I151">
            <v>0</v>
          </cell>
          <cell r="P151">
            <v>26.982878999999997</v>
          </cell>
          <cell r="Q151">
            <v>144.74627699999999</v>
          </cell>
          <cell r="R151">
            <v>14.13424</v>
          </cell>
          <cell r="S151">
            <v>35.129081999999997</v>
          </cell>
          <cell r="T151">
            <v>0</v>
          </cell>
          <cell r="W151">
            <v>15.957887487149103</v>
          </cell>
          <cell r="X151">
            <v>19.38</v>
          </cell>
          <cell r="Y151">
            <v>3.62</v>
          </cell>
          <cell r="Z151">
            <v>1.33</v>
          </cell>
          <cell r="AA151">
            <v>9.41</v>
          </cell>
          <cell r="AB151">
            <v>2.14</v>
          </cell>
          <cell r="AC151">
            <v>2.88</v>
          </cell>
          <cell r="AD151">
            <v>0</v>
          </cell>
          <cell r="AE151">
            <v>13.84</v>
          </cell>
          <cell r="AF151">
            <v>13.84</v>
          </cell>
          <cell r="AG151">
            <v>0</v>
          </cell>
          <cell r="AJ151">
            <v>76.68754956265407</v>
          </cell>
          <cell r="AK151">
            <v>105.29837936666119</v>
          </cell>
          <cell r="AL151">
            <v>58.980791467672788</v>
          </cell>
          <cell r="AX151">
            <v>28.7</v>
          </cell>
          <cell r="AY151">
            <v>249.4</v>
          </cell>
          <cell r="AZ151">
            <v>159.9</v>
          </cell>
          <cell r="BA151">
            <v>16</v>
          </cell>
          <cell r="BB151">
            <v>42.1</v>
          </cell>
          <cell r="BC151">
            <v>0</v>
          </cell>
          <cell r="BD151">
            <v>3614</v>
          </cell>
          <cell r="BE151">
            <v>0</v>
          </cell>
        </row>
        <row r="152">
          <cell r="A152">
            <v>199002</v>
          </cell>
          <cell r="B152">
            <v>28.2</v>
          </cell>
          <cell r="C152">
            <v>206.5</v>
          </cell>
          <cell r="D152">
            <v>156.69999999999999</v>
          </cell>
          <cell r="E152">
            <v>16.8</v>
          </cell>
          <cell r="F152">
            <v>49.7</v>
          </cell>
          <cell r="G152">
            <v>0</v>
          </cell>
          <cell r="H152">
            <v>3727</v>
          </cell>
          <cell r="I152">
            <v>0</v>
          </cell>
          <cell r="P152">
            <v>26.512794</v>
          </cell>
          <cell r="Q152">
            <v>141.84954099999999</v>
          </cell>
          <cell r="R152">
            <v>14.840952</v>
          </cell>
          <cell r="S152">
            <v>41.470674000000002</v>
          </cell>
          <cell r="T152">
            <v>0</v>
          </cell>
          <cell r="W152">
            <v>16.280846242311242</v>
          </cell>
          <cell r="X152">
            <v>19.53</v>
          </cell>
          <cell r="Y152">
            <v>3.55</v>
          </cell>
          <cell r="Z152">
            <v>1.1000000000000001</v>
          </cell>
          <cell r="AA152">
            <v>9.23</v>
          </cell>
          <cell r="AB152">
            <v>2.25</v>
          </cell>
          <cell r="AC152">
            <v>3.4</v>
          </cell>
          <cell r="AD152">
            <v>0</v>
          </cell>
          <cell r="AE152">
            <v>14.27</v>
          </cell>
          <cell r="AF152">
            <v>14.27</v>
          </cell>
          <cell r="AG152">
            <v>0</v>
          </cell>
          <cell r="AJ152">
            <v>78.131067784070197</v>
          </cell>
          <cell r="AK152">
            <v>106.11338230293568</v>
          </cell>
          <cell r="AL152">
            <v>60.813287156336038</v>
          </cell>
          <cell r="AX152">
            <v>56.9</v>
          </cell>
          <cell r="AY152">
            <v>455.9</v>
          </cell>
          <cell r="AZ152">
            <v>316.60000000000002</v>
          </cell>
          <cell r="BA152">
            <v>32.799999999999997</v>
          </cell>
          <cell r="BB152">
            <v>91.800000000000011</v>
          </cell>
          <cell r="BC152">
            <v>0</v>
          </cell>
          <cell r="BD152">
            <v>7341</v>
          </cell>
          <cell r="BE152">
            <v>0</v>
          </cell>
        </row>
        <row r="153">
          <cell r="A153">
            <v>199003</v>
          </cell>
          <cell r="B153">
            <v>19.5</v>
          </cell>
          <cell r="C153">
            <v>212.2</v>
          </cell>
          <cell r="D153">
            <v>165.5</v>
          </cell>
          <cell r="E153">
            <v>17.899999999999999</v>
          </cell>
          <cell r="F153">
            <v>55.2</v>
          </cell>
          <cell r="G153">
            <v>0</v>
          </cell>
          <cell r="H153">
            <v>4333</v>
          </cell>
          <cell r="I153">
            <v>0</v>
          </cell>
          <cell r="P153">
            <v>18.333314999999999</v>
          </cell>
          <cell r="Q153">
            <v>149.81556499999999</v>
          </cell>
          <cell r="R153">
            <v>15.812680999999998</v>
          </cell>
          <cell r="S153">
            <v>46.059983999999993</v>
          </cell>
          <cell r="T153">
            <v>0</v>
          </cell>
          <cell r="W153">
            <v>17.698641464392132</v>
          </cell>
          <cell r="X153">
            <v>19.490000000000002</v>
          </cell>
          <cell r="Y153">
            <v>2.46</v>
          </cell>
          <cell r="Z153">
            <v>1.1299999999999999</v>
          </cell>
          <cell r="AA153">
            <v>9.74</v>
          </cell>
          <cell r="AB153">
            <v>2.39</v>
          </cell>
          <cell r="AC153">
            <v>3.77</v>
          </cell>
          <cell r="AD153">
            <v>0</v>
          </cell>
          <cell r="AE153">
            <v>16.59</v>
          </cell>
          <cell r="AF153">
            <v>16.59</v>
          </cell>
          <cell r="AG153">
            <v>0</v>
          </cell>
          <cell r="AJ153">
            <v>84.155251542678798</v>
          </cell>
          <cell r="AK153">
            <v>105.89604818659582</v>
          </cell>
          <cell r="AL153">
            <v>70.700240639356323</v>
          </cell>
          <cell r="AX153">
            <v>76.400000000000006</v>
          </cell>
          <cell r="AY153">
            <v>668.09999999999991</v>
          </cell>
          <cell r="AZ153">
            <v>482.1</v>
          </cell>
          <cell r="BA153">
            <v>50.699999999999996</v>
          </cell>
          <cell r="BB153">
            <v>147</v>
          </cell>
          <cell r="BC153">
            <v>0</v>
          </cell>
          <cell r="BD153">
            <v>11674</v>
          </cell>
          <cell r="BE153">
            <v>0</v>
          </cell>
        </row>
        <row r="154">
          <cell r="A154">
            <v>199004</v>
          </cell>
          <cell r="B154">
            <v>10.199999999999999</v>
          </cell>
          <cell r="C154">
            <v>163.30000000000001</v>
          </cell>
          <cell r="D154">
            <v>158.1</v>
          </cell>
          <cell r="E154">
            <v>18.5</v>
          </cell>
          <cell r="F154">
            <v>51</v>
          </cell>
          <cell r="G154">
            <v>0</v>
          </cell>
          <cell r="H154">
            <v>4141</v>
          </cell>
          <cell r="I154">
            <v>0</v>
          </cell>
          <cell r="P154">
            <v>9.5897339999999982</v>
          </cell>
          <cell r="Q154">
            <v>143.116863</v>
          </cell>
          <cell r="R154">
            <v>16.342715000000002</v>
          </cell>
          <cell r="S154">
            <v>42.555419999999998</v>
          </cell>
          <cell r="T154">
            <v>0</v>
          </cell>
          <cell r="W154">
            <v>16.456372649810938</v>
          </cell>
          <cell r="X154">
            <v>17.420000000000002</v>
          </cell>
          <cell r="Y154">
            <v>1.29</v>
          </cell>
          <cell r="Z154">
            <v>0.87</v>
          </cell>
          <cell r="AA154">
            <v>9.31</v>
          </cell>
          <cell r="AB154">
            <v>2.4700000000000002</v>
          </cell>
          <cell r="AC154">
            <v>3.48</v>
          </cell>
          <cell r="AD154">
            <v>0</v>
          </cell>
          <cell r="AE154">
            <v>15.86</v>
          </cell>
          <cell r="AF154">
            <v>15.86</v>
          </cell>
          <cell r="AG154">
            <v>0</v>
          </cell>
          <cell r="AJ154">
            <v>77.93393501303963</v>
          </cell>
          <cell r="AK154">
            <v>94.649007666008174</v>
          </cell>
          <cell r="AL154">
            <v>67.589259586509414</v>
          </cell>
          <cell r="AX154">
            <v>86.600000000000009</v>
          </cell>
          <cell r="AY154">
            <v>831.39999999999986</v>
          </cell>
          <cell r="AZ154">
            <v>640.20000000000005</v>
          </cell>
          <cell r="BA154">
            <v>69.199999999999989</v>
          </cell>
          <cell r="BB154">
            <v>198</v>
          </cell>
          <cell r="BC154">
            <v>0</v>
          </cell>
          <cell r="BD154">
            <v>15815</v>
          </cell>
          <cell r="BE154">
            <v>0</v>
          </cell>
        </row>
        <row r="155">
          <cell r="A155">
            <v>199005</v>
          </cell>
          <cell r="B155">
            <v>28.9</v>
          </cell>
          <cell r="C155">
            <v>180.6</v>
          </cell>
          <cell r="D155">
            <v>157.9</v>
          </cell>
          <cell r="E155">
            <v>17.399999999999999</v>
          </cell>
          <cell r="F155">
            <v>49.2</v>
          </cell>
          <cell r="G155">
            <v>0</v>
          </cell>
          <cell r="H155">
            <v>4258</v>
          </cell>
          <cell r="I155">
            <v>0</v>
          </cell>
          <cell r="P155">
            <v>27.170912999999995</v>
          </cell>
          <cell r="Q155">
            <v>142.93581700000001</v>
          </cell>
          <cell r="R155">
            <v>15.370985999999998</v>
          </cell>
          <cell r="S155">
            <v>41.053463999999991</v>
          </cell>
          <cell r="T155">
            <v>0</v>
          </cell>
          <cell r="W155">
            <v>17.561557528446215</v>
          </cell>
          <cell r="X155">
            <v>19.600000000000001</v>
          </cell>
          <cell r="Y155">
            <v>3.64</v>
          </cell>
          <cell r="Z155">
            <v>0.97</v>
          </cell>
          <cell r="AA155">
            <v>9.3000000000000007</v>
          </cell>
          <cell r="AB155">
            <v>2.33</v>
          </cell>
          <cell r="AC155">
            <v>3.36</v>
          </cell>
          <cell r="AD155">
            <v>0</v>
          </cell>
          <cell r="AE155">
            <v>16.3</v>
          </cell>
          <cell r="AF155">
            <v>16.3</v>
          </cell>
          <cell r="AG155">
            <v>0</v>
          </cell>
          <cell r="AJ155">
            <v>83.620325894966044</v>
          </cell>
          <cell r="AK155">
            <v>106.49371700653043</v>
          </cell>
          <cell r="AL155">
            <v>69.464371453978799</v>
          </cell>
          <cell r="AX155">
            <v>115.5</v>
          </cell>
          <cell r="AY155">
            <v>1011.9999999999999</v>
          </cell>
          <cell r="AZ155">
            <v>798.1</v>
          </cell>
          <cell r="BA155">
            <v>86.6</v>
          </cell>
          <cell r="BB155">
            <v>247.2</v>
          </cell>
          <cell r="BC155">
            <v>0</v>
          </cell>
          <cell r="BD155">
            <v>20073</v>
          </cell>
          <cell r="BE155">
            <v>0</v>
          </cell>
        </row>
        <row r="156">
          <cell r="A156">
            <v>199006</v>
          </cell>
          <cell r="B156">
            <v>29.2</v>
          </cell>
          <cell r="C156">
            <v>165.4</v>
          </cell>
          <cell r="D156">
            <v>160.69999999999999</v>
          </cell>
          <cell r="E156">
            <v>17</v>
          </cell>
          <cell r="F156">
            <v>49.1</v>
          </cell>
          <cell r="G156">
            <v>0</v>
          </cell>
          <cell r="H156">
            <v>4033</v>
          </cell>
          <cell r="I156">
            <v>0</v>
          </cell>
          <cell r="P156">
            <v>27.452963999999998</v>
          </cell>
          <cell r="Q156">
            <v>145.47046099999997</v>
          </cell>
          <cell r="R156">
            <v>15.017629999999999</v>
          </cell>
          <cell r="S156">
            <v>40.970022</v>
          </cell>
          <cell r="T156">
            <v>0</v>
          </cell>
          <cell r="W156">
            <v>17.045618672567912</v>
          </cell>
          <cell r="X156">
            <v>19.640000000000004</v>
          </cell>
          <cell r="Y156">
            <v>3.68</v>
          </cell>
          <cell r="Z156">
            <v>0.88</v>
          </cell>
          <cell r="AA156">
            <v>9.4600000000000009</v>
          </cell>
          <cell r="AB156">
            <v>2.27</v>
          </cell>
          <cell r="AC156">
            <v>3.35</v>
          </cell>
          <cell r="AD156">
            <v>0</v>
          </cell>
          <cell r="AE156">
            <v>15.44</v>
          </cell>
          <cell r="AF156">
            <v>15.44</v>
          </cell>
          <cell r="AG156">
            <v>0</v>
          </cell>
          <cell r="AJ156">
            <v>81.43950935231031</v>
          </cell>
          <cell r="AK156">
            <v>106.71105112287029</v>
          </cell>
          <cell r="AL156">
            <v>65.799380076652298</v>
          </cell>
          <cell r="AX156">
            <v>144.69999999999999</v>
          </cell>
          <cell r="AY156">
            <v>1177.3999999999999</v>
          </cell>
          <cell r="AZ156">
            <v>958.8</v>
          </cell>
          <cell r="BA156">
            <v>103.6</v>
          </cell>
          <cell r="BB156">
            <v>296.3</v>
          </cell>
          <cell r="BC156">
            <v>0</v>
          </cell>
          <cell r="BD156">
            <v>24106</v>
          </cell>
          <cell r="BE156">
            <v>0</v>
          </cell>
        </row>
        <row r="157">
          <cell r="A157">
            <v>199007</v>
          </cell>
          <cell r="B157">
            <v>29.8</v>
          </cell>
          <cell r="C157">
            <v>195.6</v>
          </cell>
          <cell r="D157">
            <v>159.9</v>
          </cell>
          <cell r="E157">
            <v>18.2</v>
          </cell>
          <cell r="F157">
            <v>50.3</v>
          </cell>
          <cell r="G157">
            <v>0</v>
          </cell>
          <cell r="H157">
            <v>4041</v>
          </cell>
          <cell r="I157">
            <v>0</v>
          </cell>
          <cell r="P157">
            <v>28.017066</v>
          </cell>
          <cell r="Q157">
            <v>144.74627699999999</v>
          </cell>
          <cell r="R157">
            <v>16.077697999999998</v>
          </cell>
          <cell r="S157">
            <v>41.971325999999991</v>
          </cell>
          <cell r="T157">
            <v>0</v>
          </cell>
          <cell r="W157">
            <v>17.236180539824705</v>
          </cell>
          <cell r="X157">
            <v>20.09</v>
          </cell>
          <cell r="Y157">
            <v>3.76</v>
          </cell>
          <cell r="Z157">
            <v>1.05</v>
          </cell>
          <cell r="AA157">
            <v>9.41</v>
          </cell>
          <cell r="AB157">
            <v>2.4300000000000002</v>
          </cell>
          <cell r="AC157">
            <v>3.44</v>
          </cell>
          <cell r="AD157">
            <v>0</v>
          </cell>
          <cell r="AE157">
            <v>15.47</v>
          </cell>
          <cell r="AF157">
            <v>15.47</v>
          </cell>
          <cell r="AG157">
            <v>0</v>
          </cell>
          <cell r="AJ157">
            <v>82.453185460325372</v>
          </cell>
          <cell r="AK157">
            <v>109.15605993169368</v>
          </cell>
          <cell r="AL157">
            <v>65.927228613070682</v>
          </cell>
          <cell r="AX157">
            <v>174.5</v>
          </cell>
          <cell r="AY157">
            <v>1372.9999999999998</v>
          </cell>
          <cell r="AZ157">
            <v>1118.7</v>
          </cell>
          <cell r="BA157">
            <v>121.8</v>
          </cell>
          <cell r="BB157">
            <v>346.6</v>
          </cell>
          <cell r="BC157">
            <v>0</v>
          </cell>
          <cell r="BD157">
            <v>28147</v>
          </cell>
          <cell r="BE157">
            <v>0</v>
          </cell>
        </row>
        <row r="158">
          <cell r="A158">
            <v>199008</v>
          </cell>
          <cell r="B158">
            <v>29.5</v>
          </cell>
          <cell r="C158">
            <v>154.30000000000001</v>
          </cell>
          <cell r="D158">
            <v>162</v>
          </cell>
          <cell r="E158">
            <v>17.100000000000001</v>
          </cell>
          <cell r="F158">
            <v>50.6</v>
          </cell>
          <cell r="G158">
            <v>0</v>
          </cell>
          <cell r="H158">
            <v>4009</v>
          </cell>
          <cell r="I158">
            <v>0</v>
          </cell>
          <cell r="P158">
            <v>27.735014999999997</v>
          </cell>
          <cell r="Q158">
            <v>146.64725999999999</v>
          </cell>
          <cell r="R158">
            <v>15.105969</v>
          </cell>
          <cell r="S158">
            <v>42.221651999999992</v>
          </cell>
          <cell r="T158">
            <v>0</v>
          </cell>
          <cell r="W158">
            <v>17.062659917405771</v>
          </cell>
          <cell r="X158">
            <v>19.829999999999998</v>
          </cell>
          <cell r="Y158">
            <v>3.72</v>
          </cell>
          <cell r="Z158">
            <v>0.82</v>
          </cell>
          <cell r="AA158">
            <v>9.5399999999999991</v>
          </cell>
          <cell r="AB158">
            <v>2.29</v>
          </cell>
          <cell r="AC158">
            <v>3.46</v>
          </cell>
          <cell r="AD158">
            <v>0</v>
          </cell>
          <cell r="AE158">
            <v>15.35</v>
          </cell>
          <cell r="AF158">
            <v>15.35</v>
          </cell>
          <cell r="AG158">
            <v>0</v>
          </cell>
          <cell r="AJ158">
            <v>81.597241752593945</v>
          </cell>
          <cell r="AK158">
            <v>107.74338817548458</v>
          </cell>
          <cell r="AL158">
            <v>65.415834467397204</v>
          </cell>
          <cell r="AX158">
            <v>204</v>
          </cell>
          <cell r="AY158">
            <v>1527.2999999999997</v>
          </cell>
          <cell r="AZ158">
            <v>1280.7</v>
          </cell>
          <cell r="BA158">
            <v>138.9</v>
          </cell>
          <cell r="BB158">
            <v>397.20000000000005</v>
          </cell>
          <cell r="BC158">
            <v>0</v>
          </cell>
          <cell r="BD158">
            <v>32156</v>
          </cell>
          <cell r="BE158">
            <v>0</v>
          </cell>
        </row>
        <row r="159">
          <cell r="A159">
            <v>199009</v>
          </cell>
          <cell r="B159">
            <v>29.8</v>
          </cell>
          <cell r="C159">
            <v>178.1</v>
          </cell>
          <cell r="D159">
            <v>163.1</v>
          </cell>
          <cell r="E159">
            <v>18.100000000000001</v>
          </cell>
          <cell r="F159">
            <v>50.1</v>
          </cell>
          <cell r="G159">
            <v>0</v>
          </cell>
          <cell r="H159">
            <v>3845</v>
          </cell>
          <cell r="I159">
            <v>0</v>
          </cell>
          <cell r="P159">
            <v>28.017066</v>
          </cell>
          <cell r="Q159">
            <v>147.643013</v>
          </cell>
          <cell r="R159">
            <v>15.989359000000002</v>
          </cell>
          <cell r="S159">
            <v>41.804442000000002</v>
          </cell>
          <cell r="T159">
            <v>0</v>
          </cell>
          <cell r="W159">
            <v>16.79583556953423</v>
          </cell>
          <cell r="X159">
            <v>20.149999999999999</v>
          </cell>
          <cell r="Y159">
            <v>3.76</v>
          </cell>
          <cell r="Z159">
            <v>0.95</v>
          </cell>
          <cell r="AA159">
            <v>9.6</v>
          </cell>
          <cell r="AB159">
            <v>2.42</v>
          </cell>
          <cell r="AC159">
            <v>3.42</v>
          </cell>
          <cell r="AD159">
            <v>0</v>
          </cell>
          <cell r="AE159">
            <v>14.72</v>
          </cell>
          <cell r="AF159">
            <v>14.72</v>
          </cell>
          <cell r="AG159">
            <v>0</v>
          </cell>
          <cell r="AJ159">
            <v>80.603480027584595</v>
          </cell>
          <cell r="AK159">
            <v>109.48206110620346</v>
          </cell>
          <cell r="AL159">
            <v>62.73101520261153</v>
          </cell>
          <cell r="AX159">
            <v>233.8</v>
          </cell>
          <cell r="AY159">
            <v>1705.3999999999996</v>
          </cell>
          <cell r="AZ159">
            <v>1443.8</v>
          </cell>
          <cell r="BA159">
            <v>157</v>
          </cell>
          <cell r="BB159">
            <v>447.30000000000007</v>
          </cell>
          <cell r="BC159">
            <v>0</v>
          </cell>
          <cell r="BD159">
            <v>36001</v>
          </cell>
          <cell r="BE159">
            <v>0</v>
          </cell>
        </row>
        <row r="160">
          <cell r="A160">
            <v>199010</v>
          </cell>
          <cell r="B160">
            <v>28</v>
          </cell>
          <cell r="C160">
            <v>113.2</v>
          </cell>
          <cell r="D160">
            <v>161.80000000000001</v>
          </cell>
          <cell r="E160">
            <v>17.7</v>
          </cell>
          <cell r="F160">
            <v>47.7</v>
          </cell>
          <cell r="G160">
            <v>0</v>
          </cell>
          <cell r="H160">
            <v>3812</v>
          </cell>
          <cell r="I160">
            <v>0</v>
          </cell>
          <cell r="P160">
            <v>26.324759999999998</v>
          </cell>
          <cell r="Q160">
            <v>146.46621400000001</v>
          </cell>
          <cell r="R160">
            <v>15.636002999999999</v>
          </cell>
          <cell r="S160">
            <v>39.801833999999999</v>
          </cell>
          <cell r="T160">
            <v>0</v>
          </cell>
          <cell r="W160">
            <v>16.392940851034169</v>
          </cell>
          <cell r="X160">
            <v>19.29</v>
          </cell>
          <cell r="Y160">
            <v>3.53</v>
          </cell>
          <cell r="Z160">
            <v>0.6</v>
          </cell>
          <cell r="AA160">
            <v>9.5299999999999994</v>
          </cell>
          <cell r="AB160">
            <v>2.37</v>
          </cell>
          <cell r="AC160">
            <v>3.26</v>
          </cell>
          <cell r="AD160">
            <v>0</v>
          </cell>
          <cell r="AE160">
            <v>14.6</v>
          </cell>
          <cell r="AF160">
            <v>14.6</v>
          </cell>
          <cell r="AG160">
            <v>0</v>
          </cell>
          <cell r="AJ160">
            <v>78.501265907777025</v>
          </cell>
          <cell r="AK160">
            <v>104.80937760489653</v>
          </cell>
          <cell r="AL160">
            <v>62.21962105693806</v>
          </cell>
          <cell r="AX160">
            <v>261.8</v>
          </cell>
          <cell r="AY160">
            <v>1818.5999999999997</v>
          </cell>
          <cell r="AZ160">
            <v>1605.6</v>
          </cell>
          <cell r="BA160">
            <v>174.7</v>
          </cell>
          <cell r="BB160">
            <v>495.00000000000006</v>
          </cell>
          <cell r="BC160">
            <v>0</v>
          </cell>
          <cell r="BD160">
            <v>39813</v>
          </cell>
          <cell r="BE160">
            <v>0</v>
          </cell>
        </row>
      </sheetData>
      <sheetData sheetId="1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K6" t="str">
            <v>PREC79</v>
          </cell>
          <cell r="L6">
            <v>0.134051</v>
          </cell>
          <cell r="M6">
            <v>6.5038600000000002E-2</v>
          </cell>
          <cell r="N6">
            <v>0.15127589999999999</v>
          </cell>
          <cell r="O6">
            <v>8.1885799999999995E-2</v>
          </cell>
          <cell r="P6">
            <v>2.11524</v>
          </cell>
          <cell r="R6" t="str">
            <v>PREC79</v>
          </cell>
          <cell r="T6">
            <v>5.3439999999999998E-3</v>
          </cell>
          <cell r="Y6">
            <v>3.8289999999999999E-3</v>
          </cell>
          <cell r="Z6">
            <v>7.8859999999999998E-4</v>
          </cell>
          <cell r="AB6" t="str">
            <v>PREC79</v>
          </cell>
          <cell r="AC6">
            <v>0.134051</v>
          </cell>
          <cell r="AD6">
            <v>6.5038600000000002E-2</v>
          </cell>
          <cell r="AE6">
            <v>0.15127589999999999</v>
          </cell>
          <cell r="AF6">
            <v>8.1885799999999995E-2</v>
          </cell>
          <cell r="AG6">
            <v>2.11524</v>
          </cell>
        </row>
        <row r="7">
          <cell r="A7">
            <v>199201</v>
          </cell>
          <cell r="B7">
            <v>34</v>
          </cell>
          <cell r="C7">
            <v>187.9</v>
          </cell>
          <cell r="D7">
            <v>135.80000000000001</v>
          </cell>
          <cell r="E7">
            <v>17.399999999999999</v>
          </cell>
          <cell r="F7">
            <v>51.9</v>
          </cell>
          <cell r="G7">
            <v>2.04</v>
          </cell>
          <cell r="H7">
            <v>3301.6</v>
          </cell>
          <cell r="I7">
            <v>774.33418719211829</v>
          </cell>
          <cell r="K7">
            <v>199201</v>
          </cell>
          <cell r="L7">
            <v>31.965779999999999</v>
          </cell>
          <cell r="M7">
            <v>122.930234</v>
          </cell>
          <cell r="N7">
            <v>15.370985999999998</v>
          </cell>
          <cell r="O7">
            <v>43.306398000000002</v>
          </cell>
          <cell r="P7">
            <v>1.9788407999999997</v>
          </cell>
        </row>
        <row r="8">
          <cell r="A8">
            <v>199202</v>
          </cell>
          <cell r="B8">
            <v>32.200000000000003</v>
          </cell>
          <cell r="C8">
            <v>2.5</v>
          </cell>
          <cell r="D8">
            <v>127.2</v>
          </cell>
          <cell r="E8">
            <v>17.100000000000001</v>
          </cell>
          <cell r="F8">
            <v>50.8</v>
          </cell>
          <cell r="G8">
            <v>2.0699999999999998</v>
          </cell>
          <cell r="H8">
            <v>3181.8</v>
          </cell>
          <cell r="I8">
            <v>772.11627906976742</v>
          </cell>
          <cell r="K8">
            <v>199202</v>
          </cell>
          <cell r="L8">
            <v>30.273474</v>
          </cell>
          <cell r="M8">
            <v>115.14525599999999</v>
          </cell>
          <cell r="N8">
            <v>15.105969</v>
          </cell>
          <cell r="O8">
            <v>42.388535999999995</v>
          </cell>
          <cell r="P8">
            <v>2.0079413999999995</v>
          </cell>
        </row>
        <row r="9">
          <cell r="A9">
            <v>199203</v>
          </cell>
          <cell r="B9">
            <v>31</v>
          </cell>
          <cell r="C9">
            <v>88.1</v>
          </cell>
          <cell r="D9">
            <v>134.4</v>
          </cell>
          <cell r="E9">
            <v>16.8</v>
          </cell>
          <cell r="F9">
            <v>51.1</v>
          </cell>
          <cell r="G9">
            <v>2.04</v>
          </cell>
          <cell r="H9">
            <v>3443.2</v>
          </cell>
          <cell r="I9">
            <v>721.56321839080454</v>
          </cell>
          <cell r="K9">
            <v>199203</v>
          </cell>
          <cell r="L9">
            <v>29.14527</v>
          </cell>
          <cell r="M9">
            <v>121.66291199999999</v>
          </cell>
          <cell r="N9">
            <v>14.840952</v>
          </cell>
          <cell r="O9">
            <v>42.638861999999996</v>
          </cell>
          <cell r="P9">
            <v>1.9788407999999997</v>
          </cell>
        </row>
        <row r="10">
          <cell r="A10">
            <v>199204</v>
          </cell>
          <cell r="B10">
            <v>32.700000000000003</v>
          </cell>
          <cell r="C10">
            <v>172.7</v>
          </cell>
          <cell r="D10">
            <v>139.80000000000001</v>
          </cell>
          <cell r="E10">
            <v>17</v>
          </cell>
          <cell r="F10">
            <v>50.1</v>
          </cell>
          <cell r="G10">
            <v>2.04</v>
          </cell>
          <cell r="H10">
            <v>3334.5</v>
          </cell>
          <cell r="I10">
            <v>697.54654442877302</v>
          </cell>
          <cell r="K10">
            <v>199204</v>
          </cell>
          <cell r="L10">
            <v>30.743559000000001</v>
          </cell>
          <cell r="M10">
            <v>126.55115400000001</v>
          </cell>
          <cell r="N10">
            <v>15.017629999999999</v>
          </cell>
          <cell r="O10">
            <v>41.804442000000002</v>
          </cell>
          <cell r="P10">
            <v>1.9788407999999997</v>
          </cell>
        </row>
        <row r="11">
          <cell r="A11">
            <v>199205</v>
          </cell>
          <cell r="B11">
            <v>30.2</v>
          </cell>
          <cell r="C11">
            <v>141</v>
          </cell>
          <cell r="D11">
            <v>134.1</v>
          </cell>
          <cell r="E11">
            <v>16.7</v>
          </cell>
          <cell r="F11">
            <v>52.5</v>
          </cell>
          <cell r="G11">
            <v>1.91</v>
          </cell>
          <cell r="H11">
            <v>3490.1</v>
          </cell>
          <cell r="I11">
            <v>710.22673796791423</v>
          </cell>
          <cell r="K11">
            <v>199205</v>
          </cell>
          <cell r="L11">
            <v>28.393134</v>
          </cell>
          <cell r="M11">
            <v>121.39134299999999</v>
          </cell>
          <cell r="N11">
            <v>14.752612999999998</v>
          </cell>
          <cell r="O11">
            <v>43.807049999999997</v>
          </cell>
          <cell r="P11">
            <v>1.8527381999999997</v>
          </cell>
        </row>
        <row r="12">
          <cell r="A12">
            <v>199206</v>
          </cell>
          <cell r="B12">
            <v>30.7</v>
          </cell>
          <cell r="C12">
            <v>167.6</v>
          </cell>
          <cell r="D12">
            <v>145</v>
          </cell>
          <cell r="E12">
            <v>18</v>
          </cell>
          <cell r="F12">
            <v>53.3</v>
          </cell>
          <cell r="G12">
            <v>1.95</v>
          </cell>
          <cell r="H12">
            <v>3498.8</v>
          </cell>
          <cell r="I12">
            <v>725.51069266980505</v>
          </cell>
          <cell r="K12">
            <v>199206</v>
          </cell>
          <cell r="L12">
            <v>28.863219000000001</v>
          </cell>
          <cell r="M12">
            <v>131.25834999999998</v>
          </cell>
          <cell r="N12">
            <v>15.901019999999999</v>
          </cell>
          <cell r="O12">
            <v>44.474585999999988</v>
          </cell>
          <cell r="P12">
            <v>1.8915389999999999</v>
          </cell>
        </row>
        <row r="13">
          <cell r="A13">
            <v>199207</v>
          </cell>
          <cell r="B13">
            <v>29.7</v>
          </cell>
          <cell r="C13">
            <v>128</v>
          </cell>
          <cell r="D13">
            <v>141.80000000000001</v>
          </cell>
          <cell r="E13">
            <v>18.2</v>
          </cell>
          <cell r="F13">
            <v>51.3</v>
          </cell>
          <cell r="G13">
            <v>2.0299999999999998</v>
          </cell>
          <cell r="H13">
            <v>3568.2</v>
          </cell>
          <cell r="I13">
            <v>733.07268093781852</v>
          </cell>
          <cell r="K13">
            <v>199207</v>
          </cell>
          <cell r="L13">
            <v>27.923048999999995</v>
          </cell>
          <cell r="M13">
            <v>128.361614</v>
          </cell>
          <cell r="N13">
            <v>16.077697999999998</v>
          </cell>
          <cell r="O13">
            <v>42.805745999999992</v>
          </cell>
          <cell r="P13">
            <v>1.9691405999999998</v>
          </cell>
        </row>
        <row r="14">
          <cell r="A14">
            <v>199208</v>
          </cell>
          <cell r="B14">
            <v>32.200000000000003</v>
          </cell>
          <cell r="C14">
            <v>188.9</v>
          </cell>
          <cell r="D14">
            <v>139.9</v>
          </cell>
          <cell r="E14">
            <v>18.3</v>
          </cell>
          <cell r="F14">
            <v>52</v>
          </cell>
          <cell r="G14">
            <v>2.0499999999999998</v>
          </cell>
          <cell r="H14">
            <v>3708.6</v>
          </cell>
          <cell r="I14">
            <v>712.22669853192224</v>
          </cell>
          <cell r="K14">
            <v>199208</v>
          </cell>
          <cell r="L14">
            <v>30.273474</v>
          </cell>
          <cell r="M14">
            <v>126.641677</v>
          </cell>
          <cell r="N14">
            <v>16.166037000000003</v>
          </cell>
          <cell r="O14">
            <v>43.389839999999992</v>
          </cell>
          <cell r="P14">
            <v>1.9885409999999997</v>
          </cell>
        </row>
        <row r="15">
          <cell r="A15">
            <v>199209</v>
          </cell>
          <cell r="B15">
            <v>29.2</v>
          </cell>
          <cell r="C15">
            <v>151.1</v>
          </cell>
          <cell r="D15">
            <v>135.1</v>
          </cell>
          <cell r="E15">
            <v>18.7</v>
          </cell>
          <cell r="F15">
            <v>51.8</v>
          </cell>
          <cell r="G15">
            <v>2.04</v>
          </cell>
          <cell r="H15">
            <v>3620.9</v>
          </cell>
          <cell r="I15">
            <v>707.59539406345937</v>
          </cell>
          <cell r="K15">
            <v>199209</v>
          </cell>
          <cell r="L15">
            <v>27.452963999999998</v>
          </cell>
          <cell r="M15">
            <v>122.296573</v>
          </cell>
          <cell r="N15">
            <v>16.519393000000001</v>
          </cell>
          <cell r="O15">
            <v>43.222955999999996</v>
          </cell>
          <cell r="P15">
            <v>1.9788407999999997</v>
          </cell>
        </row>
        <row r="16">
          <cell r="A16">
            <v>199210</v>
          </cell>
          <cell r="B16">
            <v>33.700000000000003</v>
          </cell>
          <cell r="C16">
            <v>159.80000000000001</v>
          </cell>
          <cell r="D16">
            <v>155.30000000000001</v>
          </cell>
          <cell r="E16">
            <v>19.399999999999999</v>
          </cell>
          <cell r="F16">
            <v>56.1</v>
          </cell>
          <cell r="G16">
            <v>2.0099999999999998</v>
          </cell>
          <cell r="H16">
            <v>3702.1</v>
          </cell>
          <cell r="I16">
            <v>715.66147172236504</v>
          </cell>
          <cell r="K16">
            <v>199210</v>
          </cell>
          <cell r="L16">
            <v>31.683729000000003</v>
          </cell>
          <cell r="M16">
            <v>140.58221900000001</v>
          </cell>
          <cell r="N16">
            <v>17.137765999999999</v>
          </cell>
          <cell r="O16">
            <v>46.810961999999996</v>
          </cell>
          <cell r="P16">
            <v>1.9497401999999997</v>
          </cell>
        </row>
        <row r="17">
          <cell r="A17">
            <v>199211</v>
          </cell>
          <cell r="B17">
            <v>30</v>
          </cell>
          <cell r="C17">
            <v>310.7</v>
          </cell>
          <cell r="D17">
            <v>146.30000000000001</v>
          </cell>
          <cell r="E17">
            <v>19.5</v>
          </cell>
          <cell r="F17">
            <v>54.9</v>
          </cell>
          <cell r="G17">
            <v>2.0099999999999998</v>
          </cell>
          <cell r="H17">
            <v>3618.8</v>
          </cell>
          <cell r="I17">
            <v>661.8881136950904</v>
          </cell>
          <cell r="K17">
            <v>199211</v>
          </cell>
          <cell r="L17">
            <v>28.205099999999998</v>
          </cell>
          <cell r="M17">
            <v>132.435149</v>
          </cell>
          <cell r="N17">
            <v>17.226105</v>
          </cell>
          <cell r="O17">
            <v>45.809657999999999</v>
          </cell>
          <cell r="P17">
            <v>1.9497401999999997</v>
          </cell>
        </row>
        <row r="18">
          <cell r="A18">
            <v>199212</v>
          </cell>
          <cell r="B18">
            <v>33.5</v>
          </cell>
          <cell r="C18">
            <v>278.39999999999998</v>
          </cell>
          <cell r="D18">
            <v>133</v>
          </cell>
          <cell r="E18">
            <v>16.899999999999999</v>
          </cell>
          <cell r="F18">
            <v>50.4</v>
          </cell>
          <cell r="G18">
            <v>2.0499999999999998</v>
          </cell>
          <cell r="H18">
            <v>3829</v>
          </cell>
          <cell r="I18">
            <v>764.32068174369056</v>
          </cell>
          <cell r="K18">
            <v>199212</v>
          </cell>
          <cell r="L18">
            <v>31.495695000000001</v>
          </cell>
          <cell r="M18">
            <v>120.39559</v>
          </cell>
          <cell r="N18">
            <v>14.929290999999999</v>
          </cell>
          <cell r="O18">
            <v>42.054767999999996</v>
          </cell>
          <cell r="P18">
            <v>1.9885409999999997</v>
          </cell>
        </row>
        <row r="19">
          <cell r="A19">
            <v>199301</v>
          </cell>
          <cell r="B19">
            <v>31.3</v>
          </cell>
          <cell r="C19">
            <v>279.89999999999998</v>
          </cell>
          <cell r="D19">
            <v>130.6</v>
          </cell>
          <cell r="E19">
            <v>17.2</v>
          </cell>
          <cell r="F19">
            <v>47.5</v>
          </cell>
          <cell r="G19">
            <v>2.0699999999999998</v>
          </cell>
          <cell r="H19">
            <v>3861.3</v>
          </cell>
          <cell r="I19">
            <v>716.5000985221676</v>
          </cell>
          <cell r="K19">
            <v>199301</v>
          </cell>
          <cell r="L19">
            <v>29.427320999999996</v>
          </cell>
          <cell r="M19">
            <v>118.223038</v>
          </cell>
          <cell r="N19">
            <v>15.194307999999999</v>
          </cell>
          <cell r="O19">
            <v>39.634949999999996</v>
          </cell>
          <cell r="P19">
            <v>2.0079413999999995</v>
          </cell>
        </row>
        <row r="20">
          <cell r="A20">
            <v>199302</v>
          </cell>
          <cell r="B20">
            <v>31.4</v>
          </cell>
          <cell r="C20">
            <v>267.5</v>
          </cell>
          <cell r="D20">
            <v>123</v>
          </cell>
          <cell r="E20">
            <v>15.9</v>
          </cell>
          <cell r="F20">
            <v>47.4</v>
          </cell>
          <cell r="G20">
            <v>2.1</v>
          </cell>
          <cell r="H20">
            <v>3421.5</v>
          </cell>
          <cell r="I20">
            <v>661.31541190382336</v>
          </cell>
          <cell r="K20">
            <v>199302</v>
          </cell>
          <cell r="L20">
            <v>29.521337999999997</v>
          </cell>
          <cell r="M20">
            <v>111.34329</v>
          </cell>
          <cell r="N20">
            <v>14.045901000000001</v>
          </cell>
          <cell r="O20">
            <v>39.551507999999991</v>
          </cell>
          <cell r="P20">
            <v>2.037042</v>
          </cell>
        </row>
        <row r="21">
          <cell r="A21">
            <v>199303</v>
          </cell>
          <cell r="B21">
            <v>32.799999999999997</v>
          </cell>
          <cell r="C21">
            <v>234.8</v>
          </cell>
          <cell r="D21">
            <v>137.30000000000001</v>
          </cell>
          <cell r="E21">
            <v>17.7</v>
          </cell>
          <cell r="F21">
            <v>50.8</v>
          </cell>
          <cell r="G21">
            <v>2.09</v>
          </cell>
          <cell r="H21">
            <v>3720.1</v>
          </cell>
          <cell r="I21">
            <v>711.21727518593639</v>
          </cell>
          <cell r="K21">
            <v>199303</v>
          </cell>
          <cell r="L21">
            <v>30.837575999999995</v>
          </cell>
          <cell r="M21">
            <v>124.288079</v>
          </cell>
          <cell r="N21">
            <v>15.636002999999999</v>
          </cell>
          <cell r="O21">
            <v>42.388535999999995</v>
          </cell>
          <cell r="P21">
            <v>2.0273417999999999</v>
          </cell>
        </row>
        <row r="22">
          <cell r="A22">
            <v>199304</v>
          </cell>
          <cell r="B22">
            <v>32.4</v>
          </cell>
          <cell r="C22">
            <v>243.1</v>
          </cell>
          <cell r="D22">
            <v>126</v>
          </cell>
          <cell r="E22">
            <v>18.5</v>
          </cell>
          <cell r="F22">
            <v>52.2</v>
          </cell>
          <cell r="G22">
            <v>2.2200000000000002</v>
          </cell>
          <cell r="H22">
            <v>3526.1</v>
          </cell>
          <cell r="I22">
            <v>747.35119887165024</v>
          </cell>
          <cell r="K22">
            <v>199304</v>
          </cell>
          <cell r="L22">
            <v>30.461507999999998</v>
          </cell>
          <cell r="M22">
            <v>114.05897999999999</v>
          </cell>
          <cell r="N22">
            <v>16.342715000000002</v>
          </cell>
          <cell r="O22">
            <v>43.556723999999996</v>
          </cell>
          <cell r="P22">
            <v>2.1534444000000001</v>
          </cell>
        </row>
        <row r="23">
          <cell r="A23">
            <v>199305</v>
          </cell>
          <cell r="B23">
            <v>33.200000000000003</v>
          </cell>
          <cell r="C23">
            <v>296.3</v>
          </cell>
          <cell r="D23">
            <v>123.6</v>
          </cell>
          <cell r="E23">
            <v>17.8</v>
          </cell>
          <cell r="F23">
            <v>52.1</v>
          </cell>
          <cell r="G23">
            <v>2.27</v>
          </cell>
          <cell r="H23">
            <v>3863.9</v>
          </cell>
          <cell r="I23">
            <v>776.12967914438491</v>
          </cell>
          <cell r="K23">
            <v>199305</v>
          </cell>
          <cell r="L23">
            <v>31.213643999999999</v>
          </cell>
          <cell r="M23">
            <v>111.886428</v>
          </cell>
          <cell r="N23">
            <v>15.724342000000002</v>
          </cell>
          <cell r="O23">
            <v>43.473281999999998</v>
          </cell>
          <cell r="P23">
            <v>2.2019454000000001</v>
          </cell>
        </row>
        <row r="24">
          <cell r="A24">
            <v>199306</v>
          </cell>
          <cell r="B24">
            <v>30.4</v>
          </cell>
          <cell r="C24">
            <v>287.3</v>
          </cell>
          <cell r="D24">
            <v>142.4</v>
          </cell>
          <cell r="E24">
            <v>20</v>
          </cell>
          <cell r="F24">
            <v>58.9</v>
          </cell>
          <cell r="G24">
            <v>2.4300000000000002</v>
          </cell>
          <cell r="H24">
            <v>3793</v>
          </cell>
          <cell r="I24">
            <v>786.39838601210499</v>
          </cell>
          <cell r="K24">
            <v>199306</v>
          </cell>
          <cell r="L24">
            <v>28.581167999999998</v>
          </cell>
          <cell r="M24">
            <v>128.904752</v>
          </cell>
          <cell r="N24">
            <v>17.6678</v>
          </cell>
          <cell r="O24">
            <v>49.147337999999991</v>
          </cell>
          <cell r="P24">
            <v>2.3571486000000004</v>
          </cell>
        </row>
        <row r="25">
          <cell r="A25">
            <v>199307</v>
          </cell>
          <cell r="B25">
            <v>34.6</v>
          </cell>
          <cell r="C25">
            <v>313.5</v>
          </cell>
          <cell r="D25">
            <v>149.69999999999999</v>
          </cell>
          <cell r="E25">
            <v>19.8</v>
          </cell>
          <cell r="F25">
            <v>60.8</v>
          </cell>
          <cell r="G25">
            <v>2.4300000000000002</v>
          </cell>
          <cell r="H25">
            <v>3990.6</v>
          </cell>
          <cell r="I25">
            <v>804.40917431192668</v>
          </cell>
          <cell r="K25">
            <v>199307</v>
          </cell>
          <cell r="L25">
            <v>32.529882000000001</v>
          </cell>
          <cell r="M25">
            <v>135.51293099999998</v>
          </cell>
          <cell r="N25">
            <v>17.491122000000001</v>
          </cell>
          <cell r="O25">
            <v>50.732735999999996</v>
          </cell>
          <cell r="P25">
            <v>2.3571486000000004</v>
          </cell>
        </row>
        <row r="26">
          <cell r="A26">
            <v>199308</v>
          </cell>
          <cell r="B26">
            <v>32.700000000000003</v>
          </cell>
          <cell r="C26">
            <v>310.8</v>
          </cell>
          <cell r="D26">
            <v>149.69999999999999</v>
          </cell>
          <cell r="E26">
            <v>19.399999999999999</v>
          </cell>
          <cell r="F26">
            <v>59.7</v>
          </cell>
          <cell r="G26">
            <v>2.82</v>
          </cell>
          <cell r="H26">
            <v>4031.4</v>
          </cell>
          <cell r="I26">
            <v>784.77814953909183</v>
          </cell>
          <cell r="K26">
            <v>199308</v>
          </cell>
          <cell r="L26">
            <v>30.743559000000001</v>
          </cell>
          <cell r="M26">
            <v>135.51293099999998</v>
          </cell>
          <cell r="N26">
            <v>17.137765999999999</v>
          </cell>
          <cell r="O26">
            <v>49.814874000000003</v>
          </cell>
          <cell r="P26">
            <v>2.7354563999999999</v>
          </cell>
        </row>
        <row r="27">
          <cell r="A27">
            <v>199309</v>
          </cell>
          <cell r="B27">
            <v>30.5</v>
          </cell>
          <cell r="C27">
            <v>266.3</v>
          </cell>
          <cell r="D27">
            <v>156.4</v>
          </cell>
          <cell r="E27">
            <v>18.8</v>
          </cell>
          <cell r="F27">
            <v>58.5</v>
          </cell>
          <cell r="G27">
            <v>2.71</v>
          </cell>
          <cell r="H27">
            <v>3908.1</v>
          </cell>
          <cell r="I27">
            <v>762.21115660184228</v>
          </cell>
          <cell r="K27">
            <v>199309</v>
          </cell>
          <cell r="L27">
            <v>28.675184999999995</v>
          </cell>
          <cell r="M27">
            <v>141.57797199999999</v>
          </cell>
          <cell r="N27">
            <v>16.607732000000002</v>
          </cell>
          <cell r="O27">
            <v>48.813569999999999</v>
          </cell>
          <cell r="P27">
            <v>2.6287541999999995</v>
          </cell>
        </row>
        <row r="28">
          <cell r="A28">
            <v>199310</v>
          </cell>
          <cell r="B28">
            <v>29.7</v>
          </cell>
          <cell r="C28">
            <v>318.60000000000002</v>
          </cell>
          <cell r="D28">
            <v>145</v>
          </cell>
          <cell r="E28">
            <v>20.3</v>
          </cell>
          <cell r="F28">
            <v>59.5</v>
          </cell>
          <cell r="G28">
            <v>2.92</v>
          </cell>
          <cell r="H28">
            <v>4012.1</v>
          </cell>
          <cell r="I28">
            <v>790.09447300771205</v>
          </cell>
          <cell r="K28">
            <v>199310</v>
          </cell>
          <cell r="L28">
            <v>27.923048999999995</v>
          </cell>
          <cell r="M28">
            <v>131.25834999999998</v>
          </cell>
          <cell r="N28">
            <v>17.932817</v>
          </cell>
          <cell r="O28">
            <v>49.64799</v>
          </cell>
          <cell r="P28">
            <v>2.8324583999999997</v>
          </cell>
        </row>
        <row r="29">
          <cell r="A29">
            <v>199311</v>
          </cell>
          <cell r="B29">
            <v>29.3</v>
          </cell>
          <cell r="C29">
            <v>261.39999999999998</v>
          </cell>
          <cell r="D29">
            <v>141.6</v>
          </cell>
          <cell r="E29">
            <v>19.899999999999999</v>
          </cell>
          <cell r="F29">
            <v>61.8</v>
          </cell>
          <cell r="G29">
            <v>3.41</v>
          </cell>
          <cell r="H29">
            <v>3845.8</v>
          </cell>
          <cell r="I29">
            <v>735.5410852713178</v>
          </cell>
          <cell r="K29">
            <v>199311</v>
          </cell>
          <cell r="L29">
            <v>27.546981000000002</v>
          </cell>
          <cell r="M29">
            <v>128.18056799999999</v>
          </cell>
          <cell r="N29">
            <v>17.579460999999998</v>
          </cell>
          <cell r="O29">
            <v>51.567155999999997</v>
          </cell>
          <cell r="P29">
            <v>3.3077681999999999</v>
          </cell>
        </row>
        <row r="30">
          <cell r="A30">
            <v>199312</v>
          </cell>
          <cell r="B30">
            <v>33</v>
          </cell>
          <cell r="C30">
            <v>394.9</v>
          </cell>
          <cell r="D30">
            <v>145.5</v>
          </cell>
          <cell r="E30">
            <v>19.399999999999999</v>
          </cell>
          <cell r="F30">
            <v>58.9</v>
          </cell>
          <cell r="G30">
            <v>2.85</v>
          </cell>
          <cell r="H30">
            <v>4118.1000000000004</v>
          </cell>
          <cell r="I30">
            <v>856.10357259914781</v>
          </cell>
          <cell r="K30">
            <v>199312</v>
          </cell>
          <cell r="L30">
            <v>31.025609999999997</v>
          </cell>
          <cell r="M30">
            <v>131.71096499999999</v>
          </cell>
          <cell r="N30">
            <v>17.137765999999999</v>
          </cell>
          <cell r="O30">
            <v>49.147337999999991</v>
          </cell>
          <cell r="P30">
            <v>2.7645569999999999</v>
          </cell>
        </row>
        <row r="31">
          <cell r="A31">
            <v>199401</v>
          </cell>
          <cell r="B31">
            <v>-1.2779552715655029</v>
          </cell>
          <cell r="C31">
            <v>29.903536977491967</v>
          </cell>
          <cell r="D31">
            <v>6.2021439509954064</v>
          </cell>
          <cell r="E31">
            <v>8.7209302325581319</v>
          </cell>
          <cell r="F31">
            <v>8.631578947368439</v>
          </cell>
          <cell r="G31">
            <v>73.913043478260875</v>
          </cell>
          <cell r="H31">
            <v>6.7101753295522002</v>
          </cell>
          <cell r="I31">
            <v>13.789237668161405</v>
          </cell>
          <cell r="K31">
            <v>199401</v>
          </cell>
          <cell r="L31">
            <v>-1.2781652804888353</v>
          </cell>
          <cell r="M31">
            <v>6.2016746685193311</v>
          </cell>
          <cell r="N31">
            <v>8.7211763773644719</v>
          </cell>
          <cell r="O31">
            <v>8.6319695117566937</v>
          </cell>
          <cell r="P31">
            <v>73.9125056139587</v>
          </cell>
          <cell r="R31">
            <v>199401</v>
          </cell>
          <cell r="S31">
            <v>-1.2779552715655029</v>
          </cell>
          <cell r="T31">
            <v>29.903536977491967</v>
          </cell>
          <cell r="U31">
            <v>6.2021439509954064</v>
          </cell>
          <cell r="V31">
            <v>8.7209302325581319</v>
          </cell>
          <cell r="W31">
            <v>8.631578947368439</v>
          </cell>
          <cell r="X31">
            <v>73.913043478260875</v>
          </cell>
          <cell r="Y31">
            <v>6.7101753295522002</v>
          </cell>
          <cell r="Z31">
            <v>13.789237668161405</v>
          </cell>
          <cell r="AB31">
            <v>199401</v>
          </cell>
          <cell r="AC31">
            <v>-1.2781652804888353</v>
          </cell>
          <cell r="AD31">
            <v>6.2016746685193311</v>
          </cell>
          <cell r="AE31">
            <v>8.7211763773644719</v>
          </cell>
          <cell r="AF31">
            <v>8.6319695117566937</v>
          </cell>
          <cell r="AG31">
            <v>73.9125056139587</v>
          </cell>
        </row>
        <row r="32">
          <cell r="A32">
            <v>199402</v>
          </cell>
          <cell r="B32">
            <v>-6.369426751592357</v>
          </cell>
          <cell r="C32">
            <v>26.205607476635521</v>
          </cell>
          <cell r="D32">
            <v>7.6422764227642261</v>
          </cell>
          <cell r="E32">
            <v>13.836477987421375</v>
          </cell>
          <cell r="F32">
            <v>3.3755274261603461</v>
          </cell>
          <cell r="G32">
            <v>67.142857142857139</v>
          </cell>
          <cell r="H32">
            <v>5.0474937892737159</v>
          </cell>
          <cell r="I32">
            <v>11.565523306948108</v>
          </cell>
          <cell r="K32">
            <v>199402</v>
          </cell>
          <cell r="L32">
            <v>-6.3696259295564488</v>
          </cell>
          <cell r="M32">
            <v>7.6418007766790623</v>
          </cell>
          <cell r="N32">
            <v>13.836735713857024</v>
          </cell>
          <cell r="O32">
            <v>3.3758990934050104</v>
          </cell>
          <cell r="P32">
            <v>67.14234021684382</v>
          </cell>
          <cell r="R32">
            <v>199402</v>
          </cell>
          <cell r="S32">
            <v>-3.8277511961722581</v>
          </cell>
          <cell r="T32">
            <v>28.096455973693821</v>
          </cell>
          <cell r="U32">
            <v>6.9006309148265075</v>
          </cell>
          <cell r="V32">
            <v>11.178247734138964</v>
          </cell>
          <cell r="W32">
            <v>6.0063224446786023</v>
          </cell>
          <cell r="X32">
            <v>70.503597122302153</v>
          </cell>
          <cell r="Y32">
            <v>5.9290382819794445</v>
          </cell>
          <cell r="Z32">
            <v>12.721912930114641</v>
          </cell>
          <cell r="AB32">
            <v>199402</v>
          </cell>
          <cell r="AC32">
            <v>-3.8279557809788258</v>
          </cell>
          <cell r="AD32">
            <v>6.9001585458996431</v>
          </cell>
          <cell r="AE32">
            <v>11.178499442326157</v>
          </cell>
          <cell r="AF32">
            <v>6.0067035704514069</v>
          </cell>
          <cell r="AG32">
            <v>70.503069802461994</v>
          </cell>
        </row>
        <row r="33">
          <cell r="A33">
            <v>199403</v>
          </cell>
          <cell r="B33">
            <v>-0.91463414634145579</v>
          </cell>
          <cell r="C33">
            <v>49.659284497444617</v>
          </cell>
          <cell r="D33">
            <v>1.7479970866715036</v>
          </cell>
          <cell r="E33">
            <v>7.344632768361592</v>
          </cell>
          <cell r="F33">
            <v>8.0708661417322958</v>
          </cell>
          <cell r="G33">
            <v>79.425837320574175</v>
          </cell>
          <cell r="H33">
            <v>7.1046477245235451</v>
          </cell>
          <cell r="I33">
            <v>10.331965684446118</v>
          </cell>
          <cell r="K33">
            <v>199403</v>
          </cell>
          <cell r="L33">
            <v>-0.91484492814866769</v>
          </cell>
          <cell r="M33">
            <v>1.7475474860303848</v>
          </cell>
          <cell r="N33">
            <v>7.3448757972226275</v>
          </cell>
          <cell r="O33">
            <v>8.0712546901832383</v>
          </cell>
          <cell r="P33">
            <v>79.425282406745623</v>
          </cell>
          <cell r="R33">
            <v>199403</v>
          </cell>
          <cell r="S33">
            <v>-2.8272251308900564</v>
          </cell>
          <cell r="T33">
            <v>34.569163896701582</v>
          </cell>
          <cell r="U33">
            <v>5.0908160654899177</v>
          </cell>
          <cell r="V33">
            <v>9.8425196850393775</v>
          </cell>
          <cell r="W33">
            <v>6.7261496225120112</v>
          </cell>
          <cell r="X33">
            <v>73.482428115015978</v>
          </cell>
          <cell r="Y33">
            <v>6.3265139190577031</v>
          </cell>
          <cell r="Z33">
            <v>11.908248453611648</v>
          </cell>
          <cell r="AB33">
            <v>199403</v>
          </cell>
          <cell r="AC33">
            <v>-2.8274318440905546</v>
          </cell>
          <cell r="AD33">
            <v>5.0903516937122646</v>
          </cell>
          <cell r="AE33">
            <v>9.8427683691306527</v>
          </cell>
          <cell r="AF33">
            <v>6.7265333362879147</v>
          </cell>
          <cell r="AG33">
            <v>73.481891582486412</v>
          </cell>
        </row>
        <row r="34">
          <cell r="A34">
            <v>199404</v>
          </cell>
          <cell r="B34">
            <v>-5.5555555555555429</v>
          </cell>
          <cell r="C34">
            <v>38.914027149321271</v>
          </cell>
          <cell r="D34">
            <v>12.222222222222229</v>
          </cell>
          <cell r="E34">
            <v>3.2432432432432563</v>
          </cell>
          <cell r="F34">
            <v>7.6628352490421463</v>
          </cell>
          <cell r="G34">
            <v>70.72072072072072</v>
          </cell>
          <cell r="H34">
            <v>6.0435041547318491</v>
          </cell>
          <cell r="I34">
            <v>6.7771084337349379</v>
          </cell>
          <cell r="K34">
            <v>199404</v>
          </cell>
          <cell r="L34">
            <v>-5.5557564648473488</v>
          </cell>
          <cell r="M34">
            <v>12.221726338425981</v>
          </cell>
          <cell r="N34">
            <v>3.2434769865349722</v>
          </cell>
          <cell r="O34">
            <v>7.663222330494861</v>
          </cell>
          <cell r="P34">
            <v>70.720192729378113</v>
          </cell>
          <cell r="R34">
            <v>199404</v>
          </cell>
          <cell r="S34">
            <v>-3.5183737294761528</v>
          </cell>
          <cell r="T34">
            <v>35.599336779479188</v>
          </cell>
          <cell r="U34">
            <v>6.8291739214548386</v>
          </cell>
          <cell r="V34">
            <v>8.0808080808080831</v>
          </cell>
          <cell r="W34">
            <v>6.9732187973724251</v>
          </cell>
          <cell r="X34">
            <v>72.759433962264126</v>
          </cell>
          <cell r="Y34">
            <v>6.2578291692477137</v>
          </cell>
          <cell r="Z34">
            <v>10.556258149615005</v>
          </cell>
          <cell r="AB34">
            <v>199404</v>
          </cell>
          <cell r="AC34">
            <v>-3.5185789724136214</v>
          </cell>
          <cell r="AD34">
            <v>6.8287018682797509</v>
          </cell>
          <cell r="AE34">
            <v>8.0810527763742357</v>
          </cell>
          <cell r="AF34">
            <v>6.9736033994389999</v>
          </cell>
          <cell r="AG34">
            <v>72.758899665752864</v>
          </cell>
        </row>
        <row r="35">
          <cell r="A35">
            <v>199405</v>
          </cell>
          <cell r="B35">
            <v>1.807228915662634</v>
          </cell>
          <cell r="C35">
            <v>33.074586567667893</v>
          </cell>
          <cell r="D35">
            <v>20.226537216828476</v>
          </cell>
          <cell r="E35">
            <v>13.483146067415717</v>
          </cell>
          <cell r="F35">
            <v>13.051823416506707</v>
          </cell>
          <cell r="G35">
            <v>70.484581497797336</v>
          </cell>
          <cell r="H35">
            <v>7.6114806283806331</v>
          </cell>
          <cell r="I35">
            <v>4.9824561403508909</v>
          </cell>
          <cell r="K35">
            <v>199405</v>
          </cell>
          <cell r="L35">
            <v>1.8070123437045709</v>
          </cell>
          <cell r="M35">
            <v>20.226005963833259</v>
          </cell>
          <cell r="N35">
            <v>13.483402993905869</v>
          </cell>
          <cell r="O35">
            <v>13.052229873051701</v>
          </cell>
          <cell r="P35">
            <v>70.484054236767207</v>
          </cell>
          <cell r="R35">
            <v>199405</v>
          </cell>
          <cell r="S35">
            <v>-2.4208566108007687</v>
          </cell>
          <cell r="T35">
            <v>35.033292978208237</v>
          </cell>
          <cell r="U35">
            <v>9.414519906323207</v>
          </cell>
          <cell r="V35">
            <v>9.1848450057405557</v>
          </cell>
          <cell r="W35">
            <v>8.2400000000000091</v>
          </cell>
          <cell r="X35">
            <v>72.279069767441854</v>
          </cell>
          <cell r="Y35">
            <v>6.54219834827569</v>
          </cell>
          <cell r="Z35">
            <v>9.3587559204552946</v>
          </cell>
          <cell r="AB35">
            <v>199405</v>
          </cell>
          <cell r="AC35">
            <v>-2.4210641884587858</v>
          </cell>
          <cell r="AD35">
            <v>9.4140364291078811</v>
          </cell>
          <cell r="AE35">
            <v>9.1850922008525799</v>
          </cell>
          <cell r="AF35">
            <v>8.240389156539905</v>
          </cell>
          <cell r="AG35">
            <v>72.278536956562391</v>
          </cell>
        </row>
        <row r="36">
          <cell r="A36">
            <v>199406</v>
          </cell>
          <cell r="B36">
            <v>2.3026315789473699</v>
          </cell>
          <cell r="C36">
            <v>43.021232161503633</v>
          </cell>
          <cell r="D36">
            <v>5.8286516853932397</v>
          </cell>
          <cell r="E36">
            <v>1</v>
          </cell>
          <cell r="F36">
            <v>1.1884550084889582</v>
          </cell>
          <cell r="G36">
            <v>60.905349794238674</v>
          </cell>
          <cell r="H36">
            <v>3.7964671763775328</v>
          </cell>
          <cell r="I36">
            <v>2.3399862353750791</v>
          </cell>
          <cell r="K36">
            <v>199406</v>
          </cell>
          <cell r="L36">
            <v>2.3024139531316621</v>
          </cell>
          <cell r="M36">
            <v>5.8281840532922899</v>
          </cell>
          <cell r="N36">
            <v>1.0002286645762268</v>
          </cell>
          <cell r="O36">
            <v>1.1888188125265486</v>
          </cell>
          <cell r="P36">
            <v>60.904852159087454</v>
          </cell>
          <cell r="R36">
            <v>199406</v>
          </cell>
          <cell r="S36">
            <v>-1.6710182767624246</v>
          </cell>
          <cell r="T36">
            <v>36.459692957921561</v>
          </cell>
          <cell r="U36">
            <v>8.7622940349980922</v>
          </cell>
          <cell r="V36">
            <v>7.6563958916900248</v>
          </cell>
          <cell r="W36">
            <v>6.8954354159922246</v>
          </cell>
          <cell r="X36">
            <v>70.182094081942324</v>
          </cell>
          <cell r="Y36">
            <v>6.0727759522940232</v>
          </cell>
          <cell r="Z36">
            <v>8.1040026792329627</v>
          </cell>
          <cell r="AB36">
            <v>199406</v>
          </cell>
          <cell r="AC36">
            <v>-1.6712274495326795</v>
          </cell>
          <cell r="AD36">
            <v>8.7618134398165921</v>
          </cell>
          <cell r="AE36">
            <v>7.6566396263845178</v>
          </cell>
          <cell r="AF36">
            <v>6.8958197384033468</v>
          </cell>
          <cell r="AG36">
            <v>70.181567756420975</v>
          </cell>
        </row>
        <row r="37">
          <cell r="A37">
            <v>199407</v>
          </cell>
          <cell r="B37">
            <v>-11.271676300578036</v>
          </cell>
          <cell r="C37">
            <v>34.449760765550252</v>
          </cell>
          <cell r="D37">
            <v>0.86840347361389547</v>
          </cell>
          <cell r="E37">
            <v>-1.5151515151515156</v>
          </cell>
          <cell r="F37">
            <v>4.6052631578947398</v>
          </cell>
          <cell r="G37">
            <v>78.600823045267475</v>
          </cell>
          <cell r="H37">
            <v>1.5386157470054656</v>
          </cell>
          <cell r="I37">
            <v>1.5527950310558936</v>
          </cell>
          <cell r="K37">
            <v>199407</v>
          </cell>
          <cell r="L37">
            <v>-11.271865050109938</v>
          </cell>
          <cell r="M37">
            <v>0.86795775969159195</v>
          </cell>
          <cell r="N37">
            <v>-1.5149285448926548</v>
          </cell>
          <cell r="O37">
            <v>4.6056392464226832</v>
          </cell>
          <cell r="P37">
            <v>78.600270682976827</v>
          </cell>
          <cell r="R37">
            <v>199407</v>
          </cell>
          <cell r="S37">
            <v>-3.1402034498009925</v>
          </cell>
          <cell r="T37">
            <v>36.131918435289236</v>
          </cell>
          <cell r="U37">
            <v>7.4951747801844419</v>
          </cell>
          <cell r="V37">
            <v>6.2253743104807171</v>
          </cell>
          <cell r="W37">
            <v>6.5187990262374882</v>
          </cell>
          <cell r="X37">
            <v>71.492632927610487</v>
          </cell>
          <cell r="Y37">
            <v>5.3815445151185202</v>
          </cell>
          <cell r="Z37">
            <v>7.0912165551017239</v>
          </cell>
          <cell r="AB37">
            <v>199407</v>
          </cell>
          <cell r="AC37">
            <v>-3.140409497210598</v>
          </cell>
          <cell r="AD37">
            <v>7.4946997841070555</v>
          </cell>
          <cell r="AE37">
            <v>6.2256148053341889</v>
          </cell>
          <cell r="AF37">
            <v>6.5191819945233647</v>
          </cell>
          <cell r="AG37">
            <v>71.492102548959764</v>
          </cell>
        </row>
        <row r="38">
          <cell r="A38">
            <v>199408</v>
          </cell>
          <cell r="B38">
            <v>-14.067278287461775</v>
          </cell>
          <cell r="C38">
            <v>40.34749034749035</v>
          </cell>
          <cell r="D38">
            <v>2.5384101536406263</v>
          </cell>
          <cell r="E38">
            <v>7.2164948453608417</v>
          </cell>
          <cell r="F38">
            <v>1.6750418760469046</v>
          </cell>
          <cell r="G38">
            <v>44.680851063829806</v>
          </cell>
          <cell r="H38">
            <v>-2.4706057449025138</v>
          </cell>
          <cell r="I38">
            <v>-0.81273281408736864</v>
          </cell>
          <cell r="K38">
            <v>199408</v>
          </cell>
          <cell r="L38">
            <v>-14.067461089979844</v>
          </cell>
          <cell r="M38">
            <v>2.5379570603487451</v>
          </cell>
          <cell r="N38">
            <v>7.2167375841168706</v>
          </cell>
          <cell r="O38">
            <v>1.6754074295159285</v>
          </cell>
          <cell r="P38">
            <v>44.680403606506019</v>
          </cell>
          <cell r="R38">
            <v>199408</v>
          </cell>
          <cell r="S38">
            <v>-4.5208655332303067</v>
          </cell>
          <cell r="T38">
            <v>36.718610066272618</v>
          </cell>
          <cell r="U38">
            <v>6.8095722073362168</v>
          </cell>
          <cell r="V38">
            <v>6.3568010936432273</v>
          </cell>
          <cell r="W38">
            <v>5.8453656264555178</v>
          </cell>
          <cell r="X38">
            <v>67.390124796527431</v>
          </cell>
          <cell r="Y38">
            <v>4.333634579033955</v>
          </cell>
          <cell r="Z38">
            <v>6.0553541932540753</v>
          </cell>
          <cell r="AB38">
            <v>199408</v>
          </cell>
          <cell r="AC38">
            <v>-4.5210686435921872</v>
          </cell>
          <cell r="AD38">
            <v>6.8091002407765444</v>
          </cell>
          <cell r="AE38">
            <v>6.3570418860476821</v>
          </cell>
          <cell r="AF38">
            <v>5.8457461735383873</v>
          </cell>
          <cell r="AG38">
            <v>67.389607105784535</v>
          </cell>
        </row>
        <row r="39">
          <cell r="A39">
            <v>199409</v>
          </cell>
          <cell r="B39">
            <v>-4.9180327868852487</v>
          </cell>
          <cell r="C39">
            <v>57.07848291400677</v>
          </cell>
          <cell r="D39">
            <v>-7.4168797953964116</v>
          </cell>
          <cell r="E39">
            <v>2.6595744680851112</v>
          </cell>
          <cell r="F39">
            <v>-4.9572649572649539</v>
          </cell>
          <cell r="G39">
            <v>47.970479704797043</v>
          </cell>
          <cell r="H39">
            <v>-2.6432281671400375</v>
          </cell>
          <cell r="I39">
            <v>2.9504741833509058</v>
          </cell>
          <cell r="K39">
            <v>199409</v>
          </cell>
          <cell r="L39">
            <v>-4.918235052363201</v>
          </cell>
          <cell r="M39">
            <v>-7.4172888985865484</v>
          </cell>
          <cell r="N39">
            <v>2.6598068899474043</v>
          </cell>
          <cell r="O39">
            <v>-4.9569232490063655</v>
          </cell>
          <cell r="P39">
            <v>47.970022073573887</v>
          </cell>
          <cell r="R39">
            <v>199409</v>
          </cell>
          <cell r="S39">
            <v>-4.5627376425855743</v>
          </cell>
          <cell r="T39">
            <v>38.887777555511093</v>
          </cell>
          <cell r="U39">
            <v>5.0133204165657475</v>
          </cell>
          <cell r="V39">
            <v>5.9357964869776225</v>
          </cell>
          <cell r="W39">
            <v>4.5501127280180356</v>
          </cell>
          <cell r="X39">
            <v>64.900662251655632</v>
          </cell>
          <cell r="Y39">
            <v>3.5344120060968578</v>
          </cell>
          <cell r="Z39">
            <v>5.7047667391054091</v>
          </cell>
          <cell r="AB39">
            <v>199409</v>
          </cell>
          <cell r="AC39">
            <v>-4.5629406638739454</v>
          </cell>
          <cell r="AD39">
            <v>5.0128563872233087</v>
          </cell>
          <cell r="AE39">
            <v>5.9360363262252349</v>
          </cell>
          <cell r="AF39">
            <v>4.5504886182629889</v>
          </cell>
          <cell r="AG39">
            <v>64.900152260122724</v>
          </cell>
        </row>
        <row r="40">
          <cell r="A40">
            <v>199410</v>
          </cell>
          <cell r="B40">
            <v>2.3569023569023528</v>
          </cell>
          <cell r="C40">
            <v>9.2278719397363318</v>
          </cell>
          <cell r="D40">
            <v>5.7241379310345053</v>
          </cell>
          <cell r="E40">
            <v>0</v>
          </cell>
          <cell r="F40">
            <v>2.5210084033613356</v>
          </cell>
          <cell r="G40">
            <v>44.520547945205493</v>
          </cell>
          <cell r="H40">
            <v>-4.3169412527105493</v>
          </cell>
          <cell r="I40">
            <v>3.5952063914780297</v>
          </cell>
          <cell r="K40">
            <v>199410</v>
          </cell>
          <cell r="L40">
            <v>2.3566846156378034</v>
          </cell>
          <cell r="M40">
            <v>5.7236707607554109</v>
          </cell>
          <cell r="N40">
            <v>2.2640057053990859E-4</v>
          </cell>
          <cell r="O40">
            <v>2.5213769983437402</v>
          </cell>
          <cell r="P40">
            <v>44.520100983654345</v>
          </cell>
          <cell r="R40">
            <v>199410</v>
          </cell>
          <cell r="S40">
            <v>-3.9184952978056629</v>
          </cell>
          <cell r="T40">
            <v>35.534580036194598</v>
          </cell>
          <cell r="U40">
            <v>5.087808050878067</v>
          </cell>
          <cell r="V40">
            <v>5.2858683926645398</v>
          </cell>
          <cell r="W40">
            <v>4.3295579101205703</v>
          </cell>
          <cell r="X40">
            <v>62.427265170407281</v>
          </cell>
          <cell r="Y40">
            <v>2.7082388055004145</v>
          </cell>
          <cell r="Z40">
            <v>5.4837239741012382</v>
          </cell>
          <cell r="AB40">
            <v>199410</v>
          </cell>
          <cell r="AC40">
            <v>-3.9186996895745665</v>
          </cell>
          <cell r="AD40">
            <v>5.0873436923921673</v>
          </cell>
          <cell r="AE40">
            <v>5.2861067604712275</v>
          </cell>
          <cell r="AF40">
            <v>4.3299330074022038</v>
          </cell>
          <cell r="AG40">
            <v>62.426762828398353</v>
          </cell>
        </row>
        <row r="41">
          <cell r="A41">
            <v>199411</v>
          </cell>
          <cell r="B41">
            <v>-4.4368600682593922</v>
          </cell>
          <cell r="C41">
            <v>53.136954858454487</v>
          </cell>
          <cell r="D41">
            <v>6.2853107344632804</v>
          </cell>
          <cell r="E41">
            <v>-1.0050251256281371</v>
          </cell>
          <cell r="F41">
            <v>-3.7216828478964317</v>
          </cell>
          <cell r="G41">
            <v>17.00879765395895</v>
          </cell>
          <cell r="H41">
            <v>-5.0262624161422877</v>
          </cell>
          <cell r="I41">
            <v>4.0322580645161423</v>
          </cell>
          <cell r="K41">
            <v>199411</v>
          </cell>
          <cell r="L41">
            <v>-4.4370633573239928</v>
          </cell>
          <cell r="M41">
            <v>6.2848410844926264</v>
          </cell>
          <cell r="N41">
            <v>-1.0048010004402101</v>
          </cell>
          <cell r="O41">
            <v>-3.7213366973350048</v>
          </cell>
          <cell r="P41">
            <v>17.008435778540971</v>
          </cell>
          <cell r="R41">
            <v>199411</v>
          </cell>
          <cell r="S41">
            <v>-3.9621016365202593</v>
          </cell>
          <cell r="T41">
            <v>37.028738431563568</v>
          </cell>
          <cell r="U41">
            <v>5.19897725037697</v>
          </cell>
          <cell r="V41">
            <v>4.6760837798343999</v>
          </cell>
          <cell r="W41">
            <v>3.5128036769533963</v>
          </cell>
          <cell r="X41">
            <v>56.789224608663972</v>
          </cell>
          <cell r="Y41">
            <v>1.9995759269450843</v>
          </cell>
          <cell r="Z41">
            <v>5.3547220691866357</v>
          </cell>
          <cell r="AB41">
            <v>199411</v>
          </cell>
          <cell r="AC41">
            <v>-3.9623059355265156</v>
          </cell>
          <cell r="AD41">
            <v>5.1985124006603343</v>
          </cell>
          <cell r="AE41">
            <v>4.676320767085258</v>
          </cell>
          <cell r="AF41">
            <v>3.5131758377489462</v>
          </cell>
          <cell r="AG41">
            <v>56.788739703534361</v>
          </cell>
        </row>
        <row r="42">
          <cell r="A42">
            <v>199412</v>
          </cell>
          <cell r="B42">
            <v>-5.4545454545454533</v>
          </cell>
          <cell r="C42">
            <v>5.5457077741200465</v>
          </cell>
          <cell r="D42">
            <v>12.439862542955325</v>
          </cell>
          <cell r="E42">
            <v>3.6082474226804209</v>
          </cell>
          <cell r="F42">
            <v>0.84889643463496611</v>
          </cell>
          <cell r="G42">
            <v>65.964912280701753</v>
          </cell>
          <cell r="H42">
            <v>-11.252762196158443</v>
          </cell>
          <cell r="I42">
            <v>-4.3573667711598745</v>
          </cell>
          <cell r="K42">
            <v>199412</v>
          </cell>
          <cell r="L42">
            <v>-5.454746578713511</v>
          </cell>
          <cell r="M42">
            <v>12.439365697457319</v>
          </cell>
          <cell r="N42">
            <v>3.6084819923437124</v>
          </cell>
          <cell r="O42">
            <v>0.84925901785364033</v>
          </cell>
          <cell r="P42">
            <v>65.964398997741796</v>
          </cell>
          <cell r="R42">
            <v>199412</v>
          </cell>
          <cell r="S42">
            <v>-4.0912667191188206</v>
          </cell>
          <cell r="T42">
            <v>33.450379921713107</v>
          </cell>
          <cell r="U42">
            <v>5.8295427340196397</v>
          </cell>
          <cell r="V42">
            <v>4.5838896306186001</v>
          </cell>
          <cell r="W42">
            <v>3.2779524023349893</v>
          </cell>
          <cell r="X42">
            <v>57.651715039577795</v>
          </cell>
          <cell r="Y42">
            <v>0.81554282738869688</v>
          </cell>
          <cell r="Z42">
            <v>4.444241480238901</v>
          </cell>
          <cell r="AB42">
            <v>199412</v>
          </cell>
          <cell r="AC42">
            <v>-4.0914707433554298</v>
          </cell>
          <cell r="AD42">
            <v>5.8290750979813595</v>
          </cell>
          <cell r="AE42">
            <v>4.5841264091413905</v>
          </cell>
          <cell r="AF42">
            <v>3.2783237187670125</v>
          </cell>
          <cell r="AG42">
            <v>57.651227467007004</v>
          </cell>
        </row>
        <row r="43">
          <cell r="A43">
            <v>199501</v>
          </cell>
          <cell r="B43">
            <v>-3.5598705501618042</v>
          </cell>
          <cell r="C43">
            <v>11.138613861386148</v>
          </cell>
          <cell r="D43">
            <v>11.751982696467195</v>
          </cell>
          <cell r="E43">
            <v>-0.53475935828876686</v>
          </cell>
          <cell r="F43">
            <v>15.503875968992247</v>
          </cell>
          <cell r="G43">
            <v>36.388888888888886</v>
          </cell>
          <cell r="H43">
            <v>-7.6303271527036145</v>
          </cell>
          <cell r="I43">
            <v>5.7647491720838957</v>
          </cell>
          <cell r="K43">
            <v>199501</v>
          </cell>
          <cell r="L43">
            <v>-8.737864077669883</v>
          </cell>
          <cell r="M43">
            <v>11.751982696467195</v>
          </cell>
          <cell r="N43">
            <v>-0.53475935828875265</v>
          </cell>
          <cell r="O43">
            <v>15.503875968992233</v>
          </cell>
          <cell r="P43">
            <v>36.388888888888857</v>
          </cell>
          <cell r="R43">
            <v>199501</v>
          </cell>
          <cell r="S43">
            <v>-3.5598705501618042</v>
          </cell>
          <cell r="T43">
            <v>11.138613861386148</v>
          </cell>
          <cell r="U43">
            <v>11.751982696467195</v>
          </cell>
          <cell r="V43">
            <v>-0.53475935828876686</v>
          </cell>
          <cell r="W43">
            <v>15.503875968992247</v>
          </cell>
          <cell r="X43">
            <v>36.388888888888886</v>
          </cell>
          <cell r="Y43">
            <v>-7.6303271527036145</v>
          </cell>
          <cell r="Z43">
            <v>5.7647491720838957</v>
          </cell>
          <cell r="AB43">
            <v>199501</v>
          </cell>
          <cell r="AC43">
            <v>-8.737864077669883</v>
          </cell>
          <cell r="AD43">
            <v>11.751982696467195</v>
          </cell>
          <cell r="AE43">
            <v>-0.53475935828875265</v>
          </cell>
          <cell r="AF43">
            <v>15.503875968992233</v>
          </cell>
          <cell r="AG43">
            <v>36.388888888888857</v>
          </cell>
        </row>
        <row r="44">
          <cell r="A44">
            <v>199502</v>
          </cell>
          <cell r="B44">
            <v>-2.040816326530603</v>
          </cell>
          <cell r="C44">
            <v>17.239336492890999</v>
          </cell>
          <cell r="D44">
            <v>9.9697885196374614</v>
          </cell>
          <cell r="E44">
            <v>-3.3149171270718227</v>
          </cell>
          <cell r="F44">
            <v>9.9999999999999858</v>
          </cell>
          <cell r="G44">
            <v>27.92022792022793</v>
          </cell>
          <cell r="H44">
            <v>-2.7154860608758469</v>
          </cell>
          <cell r="I44">
            <v>3.3071293033342499</v>
          </cell>
          <cell r="K44">
            <v>199502</v>
          </cell>
          <cell r="L44">
            <v>-7.4829931972789012</v>
          </cell>
          <cell r="M44">
            <v>9.9697885196374614</v>
          </cell>
          <cell r="N44">
            <v>-3.3149171270718085</v>
          </cell>
          <cell r="O44">
            <v>9.9999999999999858</v>
          </cell>
          <cell r="P44">
            <v>27.920227920227944</v>
          </cell>
          <cell r="R44">
            <v>199502</v>
          </cell>
          <cell r="S44">
            <v>-2.8192371475953593</v>
          </cell>
          <cell r="T44">
            <v>14.075869937250431</v>
          </cell>
          <cell r="U44">
            <v>10.88159350793066</v>
          </cell>
          <cell r="V44">
            <v>-1.9021739130434696</v>
          </cell>
          <cell r="W44">
            <v>12.823061630218689</v>
          </cell>
          <cell r="X44">
            <v>32.208157524613227</v>
          </cell>
          <cell r="Y44">
            <v>-5.3405231638710973</v>
          </cell>
          <cell r="Z44">
            <v>4.5972570987058248</v>
          </cell>
          <cell r="AB44">
            <v>199502</v>
          </cell>
          <cell r="AC44">
            <v>-8.126036484245418</v>
          </cell>
          <cell r="AD44">
            <v>10.881593507930631</v>
          </cell>
          <cell r="AE44">
            <v>-1.9021739130434554</v>
          </cell>
          <cell r="AF44">
            <v>12.823061630218689</v>
          </cell>
          <cell r="AG44">
            <v>32.208157524613227</v>
          </cell>
        </row>
        <row r="45">
          <cell r="A45">
            <v>199503</v>
          </cell>
          <cell r="B45">
            <v>5.538461538461533</v>
          </cell>
          <cell r="C45">
            <v>27.433124644280028</v>
          </cell>
          <cell r="D45">
            <v>14.960629921259837</v>
          </cell>
          <cell r="E45">
            <v>5.7894736842105488</v>
          </cell>
          <cell r="F45">
            <v>7.1038251366120306</v>
          </cell>
          <cell r="G45">
            <v>26.666666666666657</v>
          </cell>
          <cell r="H45">
            <v>-3.3882140347354692</v>
          </cell>
          <cell r="I45">
            <v>4.2818911685994436</v>
          </cell>
          <cell r="K45">
            <v>199503</v>
          </cell>
          <cell r="L45">
            <v>-0.30769230769233502</v>
          </cell>
          <cell r="M45">
            <v>14.960629921259866</v>
          </cell>
          <cell r="N45">
            <v>5.7894736842105203</v>
          </cell>
          <cell r="O45">
            <v>7.103825136611988</v>
          </cell>
          <cell r="P45">
            <v>26.666666666666686</v>
          </cell>
          <cell r="R45">
            <v>199503</v>
          </cell>
          <cell r="S45">
            <v>0.10775862068965125</v>
          </cell>
          <cell r="T45">
            <v>18.535056051681579</v>
          </cell>
          <cell r="U45">
            <v>12.268743914313546</v>
          </cell>
          <cell r="V45">
            <v>0.71684587813621192</v>
          </cell>
          <cell r="W45">
            <v>10.803858520900334</v>
          </cell>
          <cell r="X45">
            <v>30.294659300184179</v>
          </cell>
          <cell r="Y45">
            <v>-4.6756133002820803</v>
          </cell>
          <cell r="Z45">
            <v>4.4914021729831433</v>
          </cell>
          <cell r="AB45">
            <v>199503</v>
          </cell>
          <cell r="AC45">
            <v>-5.3879310344827616</v>
          </cell>
          <cell r="AD45">
            <v>12.268743914313518</v>
          </cell>
          <cell r="AE45">
            <v>0.71684587813621192</v>
          </cell>
          <cell r="AF45">
            <v>10.803858520900292</v>
          </cell>
          <cell r="AG45">
            <v>30.294659300184151</v>
          </cell>
        </row>
        <row r="46">
          <cell r="A46">
            <v>199504</v>
          </cell>
          <cell r="B46">
            <v>3.5947712418300455</v>
          </cell>
          <cell r="C46">
            <v>-6.3962096535386337</v>
          </cell>
          <cell r="D46">
            <v>11.386138613861377</v>
          </cell>
          <cell r="E46">
            <v>1.0471204188481522</v>
          </cell>
          <cell r="F46">
            <v>-2.3131672597864821</v>
          </cell>
          <cell r="G46">
            <v>22.955145118733512</v>
          </cell>
          <cell r="H46">
            <v>-0.41720154043645152</v>
          </cell>
          <cell r="I46">
            <v>1.6290726817042724</v>
          </cell>
          <cell r="K46">
            <v>199504</v>
          </cell>
          <cell r="L46">
            <v>-2.9411764705882462</v>
          </cell>
          <cell r="M46">
            <v>11.386138613861377</v>
          </cell>
          <cell r="N46">
            <v>1.0471204188481522</v>
          </cell>
          <cell r="O46">
            <v>-2.3131672597864679</v>
          </cell>
          <cell r="P46">
            <v>22.955145118733512</v>
          </cell>
          <cell r="R46">
            <v>199504</v>
          </cell>
          <cell r="S46">
            <v>0.97244732576986337</v>
          </cell>
          <cell r="T46">
            <v>12.479321009854004</v>
          </cell>
          <cell r="U46">
            <v>12.042738138355659</v>
          </cell>
          <cell r="V46">
            <v>0.8010680907877088</v>
          </cell>
          <cell r="W46">
            <v>7.3216816249409788</v>
          </cell>
          <cell r="X46">
            <v>28.395904436860093</v>
          </cell>
          <cell r="Y46">
            <v>-3.6442072262310461</v>
          </cell>
          <cell r="Z46">
            <v>3.7629950889725023</v>
          </cell>
          <cell r="AB46">
            <v>199504</v>
          </cell>
          <cell r="AC46">
            <v>-4.7811993517017868</v>
          </cell>
          <cell r="AD46">
            <v>12.042738138355659</v>
          </cell>
          <cell r="AE46">
            <v>0.80106809078772301</v>
          </cell>
          <cell r="AF46">
            <v>7.3216816249409362</v>
          </cell>
          <cell r="AG46">
            <v>28.395904436860064</v>
          </cell>
        </row>
        <row r="47">
          <cell r="A47">
            <v>199505</v>
          </cell>
          <cell r="B47">
            <v>1.7751479289940875</v>
          </cell>
          <cell r="C47">
            <v>-18.995688562008624</v>
          </cell>
          <cell r="D47">
            <v>0.87483176312248645</v>
          </cell>
          <cell r="E47">
            <v>-5.4455445544554379</v>
          </cell>
          <cell r="F47">
            <v>-5.9422750424448196</v>
          </cell>
          <cell r="G47">
            <v>18.346253229974167</v>
          </cell>
          <cell r="H47">
            <v>-5.565175565175565</v>
          </cell>
          <cell r="I47">
            <v>-1.2518409425625805</v>
          </cell>
          <cell r="K47">
            <v>199505</v>
          </cell>
          <cell r="L47">
            <v>-4.1420118343195327</v>
          </cell>
          <cell r="M47">
            <v>0.87483176312248645</v>
          </cell>
          <cell r="N47">
            <v>-5.4455445544554237</v>
          </cell>
          <cell r="O47">
            <v>-5.9422750424448338</v>
          </cell>
          <cell r="P47">
            <v>18.346253229974138</v>
          </cell>
          <cell r="R47">
            <v>199505</v>
          </cell>
          <cell r="S47">
            <v>1.1450381679389352</v>
          </cell>
          <cell r="T47">
            <v>5.525047629720973</v>
          </cell>
          <cell r="U47">
            <v>9.6746575342465633</v>
          </cell>
          <cell r="V47">
            <v>-0.52576235541536676</v>
          </cell>
          <cell r="W47">
            <v>4.43458980044349</v>
          </cell>
          <cell r="X47">
            <v>26.29589632829375</v>
          </cell>
          <cell r="Y47">
            <v>-4.0518059623804561</v>
          </cell>
          <cell r="Z47">
            <v>2.7286994380600476</v>
          </cell>
          <cell r="AB47">
            <v>199505</v>
          </cell>
          <cell r="AC47">
            <v>-4.6437659033078944</v>
          </cell>
          <cell r="AD47">
            <v>9.6746575342465633</v>
          </cell>
          <cell r="AE47">
            <v>-0.52576235541535254</v>
          </cell>
          <cell r="AF47">
            <v>4.4345898004434474</v>
          </cell>
          <cell r="AG47">
            <v>26.29589632829375</v>
          </cell>
        </row>
        <row r="48">
          <cell r="A48">
            <v>199506</v>
          </cell>
          <cell r="B48">
            <v>3.8585209003215226</v>
          </cell>
          <cell r="C48">
            <v>-15.28352397176927</v>
          </cell>
          <cell r="D48">
            <v>2.7869940278699517</v>
          </cell>
          <cell r="E48">
            <v>-2.9702970297029623</v>
          </cell>
          <cell r="F48">
            <v>-4.3624161073825434</v>
          </cell>
          <cell r="G48">
            <v>23.785166240409211</v>
          </cell>
          <cell r="H48">
            <v>-3.1927863855727594</v>
          </cell>
          <cell r="I48">
            <v>2.485089463222323E-2</v>
          </cell>
          <cell r="K48">
            <v>199506</v>
          </cell>
          <cell r="L48">
            <v>-2.572347266881053</v>
          </cell>
          <cell r="M48">
            <v>2.7869940278699517</v>
          </cell>
          <cell r="N48">
            <v>-2.9702970297029481</v>
          </cell>
          <cell r="O48">
            <v>-4.3624161073825434</v>
          </cell>
          <cell r="P48">
            <v>23.785166240409211</v>
          </cell>
          <cell r="R48">
            <v>199506</v>
          </cell>
          <cell r="S48">
            <v>1.5932023366967769</v>
          </cell>
          <cell r="T48">
            <v>1.6306080619449119</v>
          </cell>
          <cell r="U48">
            <v>8.4556664709336502</v>
          </cell>
          <cell r="V48">
            <v>-0.95403295750219286</v>
          </cell>
          <cell r="W48">
            <v>2.8467595396729308</v>
          </cell>
          <cell r="X48">
            <v>25.858225590726704</v>
          </cell>
          <cell r="Y48">
            <v>-3.9080957965767453</v>
          </cell>
          <cell r="Z48">
            <v>2.2711023257769796</v>
          </cell>
          <cell r="AB48">
            <v>199506</v>
          </cell>
          <cell r="AC48">
            <v>-4.3016463090812493</v>
          </cell>
          <cell r="AD48">
            <v>8.455666470933636</v>
          </cell>
          <cell r="AE48">
            <v>-0.95403295750216444</v>
          </cell>
          <cell r="AF48">
            <v>2.8467595396729024</v>
          </cell>
          <cell r="AG48">
            <v>25.858225590726718</v>
          </cell>
        </row>
        <row r="49">
          <cell r="A49">
            <v>199507</v>
          </cell>
          <cell r="B49">
            <v>11.074918566775253</v>
          </cell>
          <cell r="C49">
            <v>-48.232502965599053</v>
          </cell>
          <cell r="D49">
            <v>8.0794701986754944</v>
          </cell>
          <cell r="E49">
            <v>3.0769230769230944</v>
          </cell>
          <cell r="F49">
            <v>-7.3899371069182394</v>
          </cell>
          <cell r="G49">
            <v>11.751152073732712</v>
          </cell>
          <cell r="H49">
            <v>-6.4856860809476871</v>
          </cell>
          <cell r="I49">
            <v>3.1215571061329399</v>
          </cell>
          <cell r="K49">
            <v>199507</v>
          </cell>
          <cell r="L49">
            <v>3.5830618892508141</v>
          </cell>
          <cell r="M49">
            <v>8.0794701986754944</v>
          </cell>
          <cell r="N49">
            <v>3.0769230769230944</v>
          </cell>
          <cell r="O49">
            <v>-7.3899371069182394</v>
          </cell>
          <cell r="P49">
            <v>11.75115207373274</v>
          </cell>
          <cell r="R49">
            <v>199507</v>
          </cell>
          <cell r="S49">
            <v>2.9223744292237654</v>
          </cell>
          <cell r="T49">
            <v>-6.4004585403133376</v>
          </cell>
          <cell r="U49">
            <v>8.3990024937655932</v>
          </cell>
          <cell r="V49">
            <v>-0.37091988130565312</v>
          </cell>
          <cell r="W49">
            <v>1.1934992381919614</v>
          </cell>
          <cell r="X49">
            <v>23.57116174822562</v>
          </cell>
          <cell r="Y49">
            <v>-4.2867189652422297</v>
          </cell>
          <cell r="Z49">
            <v>2.3957791217271023</v>
          </cell>
          <cell r="AB49">
            <v>199507</v>
          </cell>
          <cell r="AC49">
            <v>-3.1963470319634553</v>
          </cell>
          <cell r="AD49">
            <v>8.3990024937655789</v>
          </cell>
          <cell r="AE49">
            <v>-0.3709198813056247</v>
          </cell>
          <cell r="AF49">
            <v>1.1934992381919614</v>
          </cell>
          <cell r="AG49">
            <v>23.57116174822562</v>
          </cell>
        </row>
        <row r="50">
          <cell r="A50">
            <v>199508</v>
          </cell>
          <cell r="B50">
            <v>26.334519572953738</v>
          </cell>
          <cell r="C50">
            <v>-44.452086198991282</v>
          </cell>
          <cell r="D50">
            <v>6.5146579804560361</v>
          </cell>
          <cell r="E50">
            <v>2.8846153846153726</v>
          </cell>
          <cell r="F50">
            <v>-2.965403624382219</v>
          </cell>
          <cell r="G50">
            <v>22.058823529411768</v>
          </cell>
          <cell r="H50">
            <v>-1.9176967292334268</v>
          </cell>
          <cell r="I50">
            <v>3.6998972250770805</v>
          </cell>
          <cell r="K50">
            <v>199508</v>
          </cell>
          <cell r="L50">
            <v>17.793594306049812</v>
          </cell>
          <cell r="M50">
            <v>6.5146579804560361</v>
          </cell>
          <cell r="N50">
            <v>2.8846153846153726</v>
          </cell>
          <cell r="O50">
            <v>-2.9654036243822048</v>
          </cell>
          <cell r="P50">
            <v>22.058823529411768</v>
          </cell>
          <cell r="R50">
            <v>199508</v>
          </cell>
          <cell r="S50">
            <v>5.5847834884662007</v>
          </cell>
          <cell r="T50">
            <v>-11.836761430630148</v>
          </cell>
          <cell r="U50">
            <v>8.1487889273356302</v>
          </cell>
          <cell r="V50">
            <v>6.4267352185083837E-2</v>
          </cell>
          <cell r="W50">
            <v>0.63806380638062876</v>
          </cell>
          <cell r="X50">
            <v>23.371150729335483</v>
          </cell>
          <cell r="Y50">
            <v>-3.9911793635180999</v>
          </cell>
          <cell r="Z50">
            <v>2.5556237895035139</v>
          </cell>
          <cell r="AB50">
            <v>199508</v>
          </cell>
          <cell r="AC50">
            <v>-0.80938891137188307</v>
          </cell>
          <cell r="AD50">
            <v>8.148788927335616</v>
          </cell>
          <cell r="AE50">
            <v>6.4267352185098048E-2</v>
          </cell>
          <cell r="AF50">
            <v>0.63806380638062876</v>
          </cell>
          <cell r="AG50">
            <v>23.371150729335511</v>
          </cell>
        </row>
        <row r="51">
          <cell r="A51">
            <v>199509</v>
          </cell>
          <cell r="B51">
            <v>18.620689655172413</v>
          </cell>
          <cell r="C51">
            <v>-27.898637341620841</v>
          </cell>
          <cell r="D51">
            <v>15.331491712707177</v>
          </cell>
          <cell r="E51">
            <v>9.326424870466326</v>
          </cell>
          <cell r="F51">
            <v>6.1151079136690782</v>
          </cell>
          <cell r="G51">
            <v>20.698254364089792</v>
          </cell>
          <cell r="H51">
            <v>-7.4826534903280191</v>
          </cell>
          <cell r="I51">
            <v>-1.8860711099783458</v>
          </cell>
          <cell r="K51">
            <v>199509</v>
          </cell>
          <cell r="L51">
            <v>11.034482758620669</v>
          </cell>
          <cell r="M51">
            <v>15.331491712707162</v>
          </cell>
          <cell r="N51">
            <v>9.326424870466326</v>
          </cell>
          <cell r="O51">
            <v>6.1151079136690498</v>
          </cell>
          <cell r="P51">
            <v>20.698254364089763</v>
          </cell>
          <cell r="R51">
            <v>199509</v>
          </cell>
          <cell r="S51">
            <v>6.9540021731256729</v>
          </cell>
          <cell r="T51">
            <v>-13.772144606078058</v>
          </cell>
          <cell r="U51">
            <v>8.9483394833948466</v>
          </cell>
          <cell r="V51">
            <v>1.0863350485991674</v>
          </cell>
          <cell r="W51">
            <v>1.2350519505979207</v>
          </cell>
          <cell r="X51">
            <v>23.063683304647185</v>
          </cell>
          <cell r="Y51">
            <v>-4.3672746009546586</v>
          </cell>
          <cell r="Z51">
            <v>2.0671581130700361</v>
          </cell>
          <cell r="AB51">
            <v>199509</v>
          </cell>
          <cell r="AC51">
            <v>0.43462513582035456</v>
          </cell>
          <cell r="AD51">
            <v>8.9483394833948182</v>
          </cell>
          <cell r="AE51">
            <v>1.08633504859921</v>
          </cell>
          <cell r="AF51">
            <v>1.2350519505978923</v>
          </cell>
          <cell r="AG51">
            <v>23.063683304647171</v>
          </cell>
        </row>
        <row r="52">
          <cell r="A52">
            <v>199510</v>
          </cell>
          <cell r="B52">
            <v>26.973684210526329</v>
          </cell>
          <cell r="C52">
            <v>-8.0747126436781684</v>
          </cell>
          <cell r="D52">
            <v>8.0887149380299803</v>
          </cell>
          <cell r="E52">
            <v>1.477832512315274</v>
          </cell>
          <cell r="F52">
            <v>-3.114754098360649</v>
          </cell>
          <cell r="G52">
            <v>10.90047393364928</v>
          </cell>
          <cell r="H52">
            <v>-5.7021542629399136</v>
          </cell>
          <cell r="I52">
            <v>-8.2956627978008441</v>
          </cell>
          <cell r="K52">
            <v>199510</v>
          </cell>
          <cell r="L52">
            <v>19.736842105263136</v>
          </cell>
          <cell r="M52">
            <v>8.0887149380300087</v>
          </cell>
          <cell r="N52">
            <v>1.477832512315274</v>
          </cell>
          <cell r="O52">
            <v>-3.1147540983606348</v>
          </cell>
          <cell r="P52">
            <v>10.90047393364928</v>
          </cell>
          <cell r="R52">
            <v>199510</v>
          </cell>
          <cell r="S52">
            <v>8.9396411092985488</v>
          </cell>
          <cell r="T52">
            <v>-13.253043592093206</v>
          </cell>
          <cell r="U52">
            <v>8.8577126745065868</v>
          </cell>
          <cell r="V52">
            <v>1.1270491803278446</v>
          </cell>
          <cell r="W52">
            <v>0.77044300472770999</v>
          </cell>
          <cell r="X52">
            <v>21.750255885363373</v>
          </cell>
          <cell r="Y52">
            <v>-4.4981320558621292</v>
          </cell>
          <cell r="Z52">
            <v>1.0007669193728788</v>
          </cell>
          <cell r="AB52">
            <v>199510</v>
          </cell>
          <cell r="AC52">
            <v>2.3491027732463294</v>
          </cell>
          <cell r="AD52">
            <v>8.85771267450653</v>
          </cell>
          <cell r="AE52">
            <v>1.1270491803278873</v>
          </cell>
          <cell r="AF52">
            <v>0.77044300472770999</v>
          </cell>
          <cell r="AG52">
            <v>21.750255885363373</v>
          </cell>
        </row>
        <row r="53">
          <cell r="A53">
            <v>199511</v>
          </cell>
          <cell r="B53">
            <v>39.285714285714278</v>
          </cell>
          <cell r="C53">
            <v>-21.134149387959027</v>
          </cell>
          <cell r="D53">
            <v>14.817275747508305</v>
          </cell>
          <cell r="E53">
            <v>2.5380710659898398</v>
          </cell>
          <cell r="F53">
            <v>-0.84033613445377853</v>
          </cell>
          <cell r="G53">
            <v>25.062656641604008</v>
          </cell>
          <cell r="H53">
            <v>-5.1088295687884937</v>
          </cell>
          <cell r="I53">
            <v>-18.008363826450619</v>
          </cell>
          <cell r="K53">
            <v>199511</v>
          </cell>
          <cell r="L53">
            <v>20.714285714285708</v>
          </cell>
          <cell r="M53">
            <v>14.817275747508305</v>
          </cell>
          <cell r="N53">
            <v>2.5380710659898256</v>
          </cell>
          <cell r="O53">
            <v>-0.84033613445380695</v>
          </cell>
          <cell r="P53">
            <v>25.062656641604008</v>
          </cell>
          <cell r="R53">
            <v>199511</v>
          </cell>
          <cell r="S53">
            <v>11.47982062780271</v>
          </cell>
          <cell r="T53">
            <v>-14.000663538556338</v>
          </cell>
          <cell r="U53">
            <v>9.4166770534712896</v>
          </cell>
          <cell r="V53">
            <v>1.2563983248022055</v>
          </cell>
          <cell r="W53">
            <v>0.6184586108468153</v>
          </cell>
          <cell r="X53">
            <v>22.057116322266097</v>
          </cell>
          <cell r="Y53">
            <v>-4.5502321713863978</v>
          </cell>
          <cell r="Z53">
            <v>-0.66750008601805177</v>
          </cell>
          <cell r="AB53">
            <v>199511</v>
          </cell>
          <cell r="AC53">
            <v>3.8863976083707001</v>
          </cell>
          <cell r="AD53">
            <v>9.4166770534712469</v>
          </cell>
          <cell r="AE53">
            <v>1.2563983248022481</v>
          </cell>
          <cell r="AF53">
            <v>0.61845861084680109</v>
          </cell>
          <cell r="AG53">
            <v>22.057116322266083</v>
          </cell>
        </row>
        <row r="54">
          <cell r="A54">
            <v>199512</v>
          </cell>
          <cell r="B54">
            <v>17.948717948717956</v>
          </cell>
          <cell r="C54">
            <v>-23.416506717850297</v>
          </cell>
          <cell r="D54">
            <v>5.8679706601467103</v>
          </cell>
          <cell r="E54">
            <v>-0.49751243781095411</v>
          </cell>
          <cell r="F54">
            <v>-2.6936026936026991</v>
          </cell>
          <cell r="G54">
            <v>9.3023255813953369</v>
          </cell>
          <cell r="H54">
            <v>-2.1205570908692835</v>
          </cell>
          <cell r="I54">
            <v>-6.6805080605764431</v>
          </cell>
          <cell r="K54">
            <v>199512</v>
          </cell>
          <cell r="L54">
            <v>-7.0512820512820582</v>
          </cell>
          <cell r="M54">
            <v>5.8679706601466819</v>
          </cell>
          <cell r="N54">
            <v>-0.4975124378109399</v>
          </cell>
          <cell r="O54">
            <v>-2.6936026936026991</v>
          </cell>
          <cell r="P54">
            <v>9.3023255813953227</v>
          </cell>
          <cell r="R54">
            <v>199512</v>
          </cell>
          <cell r="S54">
            <v>12.031719989062097</v>
          </cell>
          <cell r="T54">
            <v>-14.847086226976671</v>
          </cell>
          <cell r="U54">
            <v>9.0883384232552942</v>
          </cell>
          <cell r="V54">
            <v>1.1063829787233885</v>
          </cell>
          <cell r="W54">
            <v>0.33333333333331439</v>
          </cell>
          <cell r="X54">
            <v>20.794979079497949</v>
          </cell>
          <cell r="Y54">
            <v>-4.3591382438199275</v>
          </cell>
          <cell r="Z54">
            <v>-1.1836987177470917</v>
          </cell>
          <cell r="AB54">
            <v>199512</v>
          </cell>
          <cell r="AC54">
            <v>2.9532403609515967</v>
          </cell>
          <cell r="AD54">
            <v>9.0883384232552515</v>
          </cell>
          <cell r="AE54">
            <v>1.1063829787234312</v>
          </cell>
          <cell r="AF54">
            <v>0.33333333333331439</v>
          </cell>
          <cell r="AG54">
            <v>20.794979079497921</v>
          </cell>
        </row>
        <row r="55">
          <cell r="A55">
            <v>199601</v>
          </cell>
          <cell r="B55">
            <v>19.127516778523486</v>
          </cell>
          <cell r="C55">
            <v>-21.727295223954471</v>
          </cell>
          <cell r="D55">
            <v>3.5483870967741922</v>
          </cell>
          <cell r="E55">
            <v>12.365591397849457</v>
          </cell>
          <cell r="F55">
            <v>-0.33557046979866811</v>
          </cell>
          <cell r="G55">
            <v>6.1099796334012098</v>
          </cell>
          <cell r="H55">
            <v>-5.8039936941671044</v>
          </cell>
          <cell r="I55">
            <v>-12.211527310680736</v>
          </cell>
          <cell r="K55">
            <v>199601</v>
          </cell>
          <cell r="L55">
            <v>4.6099290780141899</v>
          </cell>
          <cell r="M55">
            <v>3.5483870967742064</v>
          </cell>
          <cell r="N55">
            <v>12.365591397849428</v>
          </cell>
          <cell r="O55">
            <v>-0.3355704697986539</v>
          </cell>
          <cell r="P55">
            <v>6.109979633401224</v>
          </cell>
          <cell r="R55">
            <v>199601</v>
          </cell>
          <cell r="S55">
            <v>19.127516778523486</v>
          </cell>
          <cell r="T55">
            <v>-21.727295223954471</v>
          </cell>
          <cell r="U55">
            <v>3.5483870967741922</v>
          </cell>
          <cell r="V55">
            <v>12.365591397849457</v>
          </cell>
          <cell r="W55">
            <v>-0.33557046979866811</v>
          </cell>
          <cell r="X55">
            <v>6.1099796334012098</v>
          </cell>
          <cell r="Y55">
            <v>-5.8039936941671044</v>
          </cell>
          <cell r="Z55">
            <v>-12.211527310680736</v>
          </cell>
          <cell r="AB55">
            <v>199601</v>
          </cell>
          <cell r="AC55">
            <v>4.6099290780141899</v>
          </cell>
          <cell r="AD55">
            <v>3.5483870967742064</v>
          </cell>
          <cell r="AE55">
            <v>12.365591397849428</v>
          </cell>
          <cell r="AF55">
            <v>-0.3355704697986539</v>
          </cell>
          <cell r="AG55">
            <v>6.109979633401224</v>
          </cell>
        </row>
        <row r="56">
          <cell r="A56">
            <v>199602</v>
          </cell>
          <cell r="B56">
            <v>23.958333333333343</v>
          </cell>
          <cell r="C56">
            <v>-26.351692774128352</v>
          </cell>
          <cell r="D56">
            <v>9.6840659340659272</v>
          </cell>
          <cell r="E56">
            <v>15.428571428571416</v>
          </cell>
          <cell r="F56">
            <v>6.3079777365491623</v>
          </cell>
          <cell r="G56">
            <v>6.9042316258351804</v>
          </cell>
          <cell r="H56">
            <v>-2.3451352742664255</v>
          </cell>
          <cell r="I56">
            <v>-7.4127525583836302</v>
          </cell>
          <cell r="K56">
            <v>199602</v>
          </cell>
          <cell r="L56">
            <v>9.1911764705882462</v>
          </cell>
          <cell r="M56">
            <v>9.6840659340659414</v>
          </cell>
          <cell r="N56">
            <v>15.428571428571416</v>
          </cell>
          <cell r="O56">
            <v>6.3079777365491623</v>
          </cell>
          <cell r="P56">
            <v>6.9042316258351804</v>
          </cell>
          <cell r="R56">
            <v>199602</v>
          </cell>
          <cell r="S56">
            <v>21.501706484641645</v>
          </cell>
          <cell r="T56">
            <v>-24.015501937742229</v>
          </cell>
          <cell r="U56">
            <v>6.520292747837658</v>
          </cell>
          <cell r="V56">
            <v>13.850415512465347</v>
          </cell>
          <cell r="W56">
            <v>2.8193832599118878</v>
          </cell>
          <cell r="X56">
            <v>6.4893617021276668</v>
          </cell>
          <cell r="Y56">
            <v>-4.1478377564155267</v>
          </cell>
          <cell r="Z56">
            <v>-9.9599876885195471</v>
          </cell>
          <cell r="AB56">
            <v>199602</v>
          </cell>
          <cell r="AC56">
            <v>6.8592057761732974</v>
          </cell>
          <cell r="AD56">
            <v>6.5202927478376722</v>
          </cell>
          <cell r="AE56">
            <v>13.850415512465332</v>
          </cell>
          <cell r="AF56">
            <v>2.8193832599118878</v>
          </cell>
          <cell r="AG56">
            <v>6.4893617021276668</v>
          </cell>
        </row>
        <row r="57">
          <cell r="A57">
            <v>199603</v>
          </cell>
          <cell r="B57">
            <v>22.15743440233237</v>
          </cell>
          <cell r="C57">
            <v>-20.634211701652532</v>
          </cell>
          <cell r="D57">
            <v>2.1170610211706133</v>
          </cell>
          <cell r="E57">
            <v>3.9800995024875476</v>
          </cell>
          <cell r="F57">
            <v>6.6326530612244881</v>
          </cell>
          <cell r="G57">
            <v>14.947368421052616</v>
          </cell>
          <cell r="H57">
            <v>-4.2422195666857192</v>
          </cell>
          <cell r="I57">
            <v>-5.4992056702920706</v>
          </cell>
          <cell r="K57">
            <v>199603</v>
          </cell>
          <cell r="L57">
            <v>8.024691358024711</v>
          </cell>
          <cell r="M57">
            <v>2.1170610211706133</v>
          </cell>
          <cell r="N57">
            <v>3.9800995024875476</v>
          </cell>
          <cell r="O57">
            <v>6.6326530612245165</v>
          </cell>
          <cell r="P57">
            <v>14.947368421052616</v>
          </cell>
          <cell r="R57">
            <v>199603</v>
          </cell>
          <cell r="S57">
            <v>21.743810548977379</v>
          </cell>
          <cell r="T57">
            <v>-22.801955598300879</v>
          </cell>
          <cell r="U57">
            <v>4.9869904596704089</v>
          </cell>
          <cell r="V57">
            <v>10.320284697508868</v>
          </cell>
          <cell r="W57">
            <v>4.120719674985466</v>
          </cell>
          <cell r="X57">
            <v>9.3286219081272037</v>
          </cell>
          <cell r="Y57">
            <v>-4.1804160688665775</v>
          </cell>
          <cell r="Z57">
            <v>-8.4656951039790442</v>
          </cell>
          <cell r="AB57">
            <v>199603</v>
          </cell>
          <cell r="AC57">
            <v>7.2892938496583071</v>
          </cell>
          <cell r="AD57">
            <v>4.9869904596704373</v>
          </cell>
          <cell r="AE57">
            <v>10.320284697508868</v>
          </cell>
          <cell r="AF57">
            <v>4.1207196749855086</v>
          </cell>
          <cell r="AG57">
            <v>9.3286219081272037</v>
          </cell>
        </row>
        <row r="58">
          <cell r="A58">
            <v>199604</v>
          </cell>
          <cell r="B58">
            <v>21.135646687697161</v>
          </cell>
          <cell r="C58">
            <v>-6.2005694400506144</v>
          </cell>
          <cell r="D58">
            <v>0.7619047619047592</v>
          </cell>
          <cell r="E58">
            <v>-0.51813471502590858</v>
          </cell>
          <cell r="F58">
            <v>3.4608378870673846</v>
          </cell>
          <cell r="G58">
            <v>17.381974248927023</v>
          </cell>
          <cell r="H58">
            <v>-4.9387689332903761</v>
          </cell>
          <cell r="I58">
            <v>-7.8668310727496902</v>
          </cell>
          <cell r="K58">
            <v>199604</v>
          </cell>
          <cell r="L58">
            <v>4.7138047138047199</v>
          </cell>
          <cell r="M58">
            <v>0.7619047619047592</v>
          </cell>
          <cell r="N58">
            <v>-0.51813471502590858</v>
          </cell>
          <cell r="O58">
            <v>3.4608378870673704</v>
          </cell>
          <cell r="P58">
            <v>17.381974248927051</v>
          </cell>
          <cell r="R58">
            <v>199604</v>
          </cell>
          <cell r="S58">
            <v>21.589085072231143</v>
          </cell>
          <cell r="T58">
            <v>-19.446220744340721</v>
          </cell>
          <cell r="U58">
            <v>3.9114271860352261</v>
          </cell>
          <cell r="V58">
            <v>7.5496688741721698</v>
          </cell>
          <cell r="W58">
            <v>3.9612676056337932</v>
          </cell>
          <cell r="X58">
            <v>11.323763955342869</v>
          </cell>
          <cell r="Y58">
            <v>-4.3702438893221114</v>
          </cell>
          <cell r="Z58">
            <v>-8.3164300202839883</v>
          </cell>
          <cell r="AB58">
            <v>199604</v>
          </cell>
          <cell r="AC58">
            <v>6.6382978723404307</v>
          </cell>
          <cell r="AD58">
            <v>3.9114271860352545</v>
          </cell>
          <cell r="AE58">
            <v>7.5496688741721698</v>
          </cell>
          <cell r="AF58">
            <v>3.9612676056338216</v>
          </cell>
          <cell r="AG58">
            <v>11.323763955342898</v>
          </cell>
        </row>
        <row r="59">
          <cell r="A59">
            <v>199605</v>
          </cell>
          <cell r="B59">
            <v>17.441860465116292</v>
          </cell>
          <cell r="C59">
            <v>-27.332498434564798</v>
          </cell>
          <cell r="D59">
            <v>6.2708472314876502</v>
          </cell>
          <cell r="E59">
            <v>9.4240837696334836</v>
          </cell>
          <cell r="F59">
            <v>9.3862815884476589</v>
          </cell>
          <cell r="G59">
            <v>17.685589519650648</v>
          </cell>
          <cell r="H59">
            <v>-5.7352416849182504</v>
          </cell>
          <cell r="I59">
            <v>-3.6912751677852356</v>
          </cell>
          <cell r="K59">
            <v>199605</v>
          </cell>
          <cell r="L59">
            <v>1.5432098765432158</v>
          </cell>
          <cell r="M59">
            <v>6.2708472314876786</v>
          </cell>
          <cell r="N59">
            <v>9.4240837696334836</v>
          </cell>
          <cell r="O59">
            <v>9.3862815884476731</v>
          </cell>
          <cell r="P59">
            <v>17.685589519650662</v>
          </cell>
          <cell r="R59">
            <v>199605</v>
          </cell>
          <cell r="S59">
            <v>20.691823899371073</v>
          </cell>
          <cell r="T59">
            <v>-20.783772302463916</v>
          </cell>
          <cell r="U59">
            <v>4.3715846994535639</v>
          </cell>
          <cell r="V59">
            <v>7.9281183932346551</v>
          </cell>
          <cell r="W59">
            <v>5.024769992922856</v>
          </cell>
          <cell r="X59">
            <v>12.569474134245382</v>
          </cell>
          <cell r="Y59">
            <v>-4.6553062939443208</v>
          </cell>
          <cell r="Z59">
            <v>-7.3994677705499754</v>
          </cell>
          <cell r="AB59">
            <v>199605</v>
          </cell>
          <cell r="AC59">
            <v>5.5370246831220982</v>
          </cell>
          <cell r="AD59">
            <v>4.3715846994535639</v>
          </cell>
          <cell r="AE59">
            <v>7.9281183932346408</v>
          </cell>
          <cell r="AF59">
            <v>5.0247699929228702</v>
          </cell>
          <cell r="AG59">
            <v>12.569474134245411</v>
          </cell>
        </row>
        <row r="60">
          <cell r="A60">
            <v>199606</v>
          </cell>
          <cell r="B60">
            <v>30.340557275541812</v>
          </cell>
          <cell r="C60">
            <v>-32.835392128698643</v>
          </cell>
          <cell r="D60">
            <v>4.1316978695932818</v>
          </cell>
          <cell r="E60">
            <v>6.1224489795918373</v>
          </cell>
          <cell r="F60">
            <v>7.7192982456140413</v>
          </cell>
          <cell r="G60">
            <v>16.528925619834695</v>
          </cell>
          <cell r="H60">
            <v>-3.4056621100411917</v>
          </cell>
          <cell r="I60">
            <v>-7.2422360248447148</v>
          </cell>
          <cell r="K60">
            <v>199606</v>
          </cell>
          <cell r="L60">
            <v>15.181518151815212</v>
          </cell>
          <cell r="M60">
            <v>4.1316978695933102</v>
          </cell>
          <cell r="N60">
            <v>6.1224489795918373</v>
          </cell>
          <cell r="O60">
            <v>7.7192982456140413</v>
          </cell>
          <cell r="P60">
            <v>16.528925619834695</v>
          </cell>
          <cell r="R60">
            <v>199606</v>
          </cell>
          <cell r="S60">
            <v>22.320961840041818</v>
          </cell>
          <cell r="T60">
            <v>-22.663917895397319</v>
          </cell>
          <cell r="U60">
            <v>4.3313481321061147</v>
          </cell>
          <cell r="V60">
            <v>7.6182136602451749</v>
          </cell>
          <cell r="W60">
            <v>5.4770318021201376</v>
          </cell>
          <cell r="X60">
            <v>13.248317392844484</v>
          </cell>
          <cell r="Y60">
            <v>-4.4446901187343713</v>
          </cell>
          <cell r="Z60">
            <v>-7.3734424476703424</v>
          </cell>
          <cell r="AB60">
            <v>199606</v>
          </cell>
          <cell r="AC60">
            <v>7.1587125416204174</v>
          </cell>
          <cell r="AD60">
            <v>4.3313481321061147</v>
          </cell>
          <cell r="AE60">
            <v>7.6182136602451607</v>
          </cell>
          <cell r="AF60">
            <v>5.4770318021201376</v>
          </cell>
          <cell r="AG60">
            <v>13.248317392844484</v>
          </cell>
        </row>
        <row r="61">
          <cell r="A61">
            <v>199607</v>
          </cell>
          <cell r="B61">
            <v>26.09970674486803</v>
          </cell>
          <cell r="C61">
            <v>8.8909257561870021</v>
          </cell>
          <cell r="D61">
            <v>5.0857843137255117</v>
          </cell>
          <cell r="E61">
            <v>6.9651741293532297</v>
          </cell>
          <cell r="F61">
            <v>12.054329371816635</v>
          </cell>
          <cell r="G61">
            <v>21.855670103092791</v>
          </cell>
          <cell r="H61">
            <v>-0.96854217249023122</v>
          </cell>
          <cell r="I61">
            <v>-15.586419753086417</v>
          </cell>
          <cell r="K61">
            <v>199607</v>
          </cell>
          <cell r="L61">
            <v>11.320754716981156</v>
          </cell>
          <cell r="M61">
            <v>5.0857843137255117</v>
          </cell>
          <cell r="N61">
            <v>6.9651741293532439</v>
          </cell>
          <cell r="O61">
            <v>12.054329371816635</v>
          </cell>
          <cell r="P61">
            <v>21.855670103092777</v>
          </cell>
          <cell r="R61">
            <v>199607</v>
          </cell>
          <cell r="S61">
            <v>22.892635314995573</v>
          </cell>
          <cell r="T61">
            <v>-19.853031230863465</v>
          </cell>
          <cell r="U61">
            <v>4.4446489371491538</v>
          </cell>
          <cell r="V61">
            <v>7.5204765450483961</v>
          </cell>
          <cell r="W61">
            <v>6.4491844416562145</v>
          </cell>
          <cell r="X61">
            <v>14.51027811366383</v>
          </cell>
          <cell r="Y61">
            <v>-3.9458085726081009</v>
          </cell>
          <cell r="Z61">
            <v>-8.5860002103122923</v>
          </cell>
          <cell r="AB61">
            <v>199607</v>
          </cell>
          <cell r="AC61">
            <v>7.7830188679245396</v>
          </cell>
          <cell r="AD61">
            <v>4.4446489371491822</v>
          </cell>
          <cell r="AE61">
            <v>7.5204765450483677</v>
          </cell>
          <cell r="AF61">
            <v>6.4491844416562145</v>
          </cell>
          <cell r="AG61">
            <v>14.510278113663858</v>
          </cell>
        </row>
        <row r="62">
          <cell r="A62">
            <v>199608</v>
          </cell>
          <cell r="B62">
            <v>19.154929577464785</v>
          </cell>
          <cell r="C62">
            <v>-19.892695006190678</v>
          </cell>
          <cell r="D62">
            <v>0.3669724770642091</v>
          </cell>
          <cell r="E62">
            <v>-4.2056074766355067</v>
          </cell>
          <cell r="F62">
            <v>10.696095076400681</v>
          </cell>
          <cell r="G62">
            <v>12.449799196787126</v>
          </cell>
          <cell r="H62">
            <v>-3.0442900114096147</v>
          </cell>
          <cell r="I62">
            <v>-7.0118929633300411</v>
          </cell>
          <cell r="K62">
            <v>199608</v>
          </cell>
          <cell r="L62">
            <v>3.0211480362537486</v>
          </cell>
          <cell r="M62">
            <v>0.3669724770642091</v>
          </cell>
          <cell r="N62">
            <v>-4.2056074766354925</v>
          </cell>
          <cell r="O62">
            <v>10.696095076400681</v>
          </cell>
          <cell r="P62">
            <v>12.449799196787154</v>
          </cell>
          <cell r="R62">
            <v>199608</v>
          </cell>
          <cell r="S62">
            <v>22.384055193560769</v>
          </cell>
          <cell r="T62">
            <v>-19.856601530574352</v>
          </cell>
          <cell r="U62">
            <v>3.9113741801311619</v>
          </cell>
          <cell r="V62">
            <v>5.9087989723827832</v>
          </cell>
          <cell r="W62">
            <v>6.9960647135985994</v>
          </cell>
          <cell r="X62">
            <v>14.240672622175495</v>
          </cell>
          <cell r="Y62">
            <v>-3.8309136755554647</v>
          </cell>
          <cell r="Z62">
            <v>-8.3909104867188375</v>
          </cell>
          <cell r="AB62">
            <v>199608</v>
          </cell>
          <cell r="AC62">
            <v>7.1399428804569425</v>
          </cell>
          <cell r="AD62">
            <v>3.9113741801311903</v>
          </cell>
          <cell r="AE62">
            <v>5.908798972382769</v>
          </cell>
          <cell r="AF62">
            <v>6.9960647135985994</v>
          </cell>
          <cell r="AG62">
            <v>14.240672622175495</v>
          </cell>
        </row>
        <row r="63">
          <cell r="A63">
            <v>199609</v>
          </cell>
          <cell r="B63">
            <v>15.116279069767444</v>
          </cell>
          <cell r="C63">
            <v>-99.999999999999972</v>
          </cell>
          <cell r="D63">
            <v>-1.6766467065868369</v>
          </cell>
          <cell r="E63">
            <v>-3.3175355450237021</v>
          </cell>
          <cell r="F63">
            <v>13.220338983050837</v>
          </cell>
          <cell r="G63">
            <v>10.537190082644628</v>
          </cell>
          <cell r="H63">
            <v>5.474276298968789</v>
          </cell>
          <cell r="I63">
            <v>-4.8837511365112363</v>
          </cell>
          <cell r="K63">
            <v>199609</v>
          </cell>
          <cell r="L63">
            <v>-0.31055900621115029</v>
          </cell>
          <cell r="M63">
            <v>-1.6766467065868511</v>
          </cell>
          <cell r="N63">
            <v>-3.3175355450237163</v>
          </cell>
          <cell r="O63">
            <v>13.220338983050866</v>
          </cell>
          <cell r="P63">
            <v>10.537190082644628</v>
          </cell>
          <cell r="R63">
            <v>199609</v>
          </cell>
          <cell r="S63">
            <v>21.537419573315304</v>
          </cell>
          <cell r="T63">
            <v>-27.931449188214089</v>
          </cell>
          <cell r="U63">
            <v>3.2528930285069038</v>
          </cell>
          <cell r="V63">
            <v>4.8076923076923066</v>
          </cell>
          <cell r="W63">
            <v>7.7072037180480066</v>
          </cell>
          <cell r="X63">
            <v>13.822843822843794</v>
          </cell>
          <cell r="Y63">
            <v>-2.8612282114437306</v>
          </cell>
          <cell r="Z63">
            <v>-8.0201568056680372</v>
          </cell>
          <cell r="AB63">
            <v>199609</v>
          </cell>
          <cell r="AC63">
            <v>6.274792643346558</v>
          </cell>
          <cell r="AD63">
            <v>3.2528930285069038</v>
          </cell>
          <cell r="AE63">
            <v>4.807692307692264</v>
          </cell>
          <cell r="AF63">
            <v>7.7072037180480208</v>
          </cell>
          <cell r="AG63">
            <v>13.822843822843794</v>
          </cell>
        </row>
        <row r="64">
          <cell r="A64">
            <v>199610</v>
          </cell>
          <cell r="B64">
            <v>19.170984455958546</v>
          </cell>
          <cell r="C64">
            <v>-42.700844013754292</v>
          </cell>
          <cell r="D64">
            <v>2.4140012070005952</v>
          </cell>
          <cell r="E64">
            <v>5.3398058252427205</v>
          </cell>
          <cell r="F64">
            <v>20.473773265651431</v>
          </cell>
          <cell r="G64">
            <v>13.675213675213698</v>
          </cell>
          <cell r="H64">
            <v>6.9281767955801143</v>
          </cell>
          <cell r="I64">
            <v>-1.1191047162270138</v>
          </cell>
          <cell r="K64">
            <v>199610</v>
          </cell>
          <cell r="L64">
            <v>3.5714285714285552</v>
          </cell>
          <cell r="M64">
            <v>2.4140012070005952</v>
          </cell>
          <cell r="N64">
            <v>5.3398058252426921</v>
          </cell>
          <cell r="O64">
            <v>20.473773265651431</v>
          </cell>
          <cell r="P64">
            <v>13.675213675213698</v>
          </cell>
          <cell r="R64">
            <v>199610</v>
          </cell>
          <cell r="S64">
            <v>21.263851452530716</v>
          </cell>
          <cell r="T64">
            <v>-29.357438203603664</v>
          </cell>
          <cell r="U64">
            <v>3.1650767578495191</v>
          </cell>
          <cell r="V64">
            <v>4.8632218844984862</v>
          </cell>
          <cell r="W64">
            <v>9.0182450043440525</v>
          </cell>
          <cell r="X64">
            <v>13.808322824716242</v>
          </cell>
          <cell r="Y64">
            <v>-1.9136772979101124</v>
          </cell>
          <cell r="Z64">
            <v>-7.375365656314159</v>
          </cell>
          <cell r="AB64">
            <v>199610</v>
          </cell>
          <cell r="AC64">
            <v>5.9611093401338735</v>
          </cell>
          <cell r="AD64">
            <v>3.1650767578495191</v>
          </cell>
          <cell r="AE64">
            <v>4.8632218844984578</v>
          </cell>
          <cell r="AF64">
            <v>9.0182450043440525</v>
          </cell>
          <cell r="AG64">
            <v>13.808322824716271</v>
          </cell>
        </row>
        <row r="65">
          <cell r="A65">
            <v>199611</v>
          </cell>
          <cell r="B65">
            <v>0.25641025641024839</v>
          </cell>
          <cell r="C65">
            <v>-16.978143807412096</v>
          </cell>
          <cell r="D65">
            <v>-2.4305555555555713</v>
          </cell>
          <cell r="E65">
            <v>3.9603960396039639</v>
          </cell>
          <cell r="F65">
            <v>13.220338983050837</v>
          </cell>
          <cell r="G65">
            <v>8.2164328657314627</v>
          </cell>
          <cell r="H65">
            <v>1.2550852592400332</v>
          </cell>
          <cell r="I65">
            <v>8.6388269046859989</v>
          </cell>
          <cell r="K65">
            <v>199611</v>
          </cell>
          <cell r="L65">
            <v>-7.3964497041420145</v>
          </cell>
          <cell r="M65">
            <v>-2.4305555555555571</v>
          </cell>
          <cell r="N65">
            <v>3.9603960396039639</v>
          </cell>
          <cell r="O65">
            <v>13.220338983050866</v>
          </cell>
          <cell r="P65">
            <v>8.2164328657314769</v>
          </cell>
          <cell r="R65">
            <v>199611</v>
          </cell>
          <cell r="S65">
            <v>19.066773934030607</v>
          </cell>
          <cell r="T65">
            <v>-28.280518049049334</v>
          </cell>
          <cell r="U65">
            <v>2.6143418579484035</v>
          </cell>
          <cell r="V65">
            <v>4.779411764705884</v>
          </cell>
          <cell r="W65">
            <v>9.4089834515366277</v>
          </cell>
          <cell r="X65">
            <v>13.27753471561725</v>
          </cell>
          <cell r="Y65">
            <v>-1.6449243975910974</v>
          </cell>
          <cell r="Z65">
            <v>-6.215289404103487</v>
          </cell>
          <cell r="AB65">
            <v>199611</v>
          </cell>
          <cell r="AC65">
            <v>4.6618705035971004</v>
          </cell>
          <cell r="AD65">
            <v>2.6143418579484035</v>
          </cell>
          <cell r="AE65">
            <v>4.7794117647058698</v>
          </cell>
          <cell r="AF65">
            <v>9.408983451536642</v>
          </cell>
          <cell r="AG65">
            <v>13.277534715617278</v>
          </cell>
        </row>
        <row r="66">
          <cell r="A66">
            <v>199612</v>
          </cell>
          <cell r="B66">
            <v>13.043478260869577</v>
          </cell>
          <cell r="C66">
            <v>-1.9423558897243112</v>
          </cell>
          <cell r="D66">
            <v>0.98152424942263394</v>
          </cell>
          <cell r="E66">
            <v>4.5</v>
          </cell>
          <cell r="F66">
            <v>14.532871972318333</v>
          </cell>
          <cell r="G66">
            <v>3.2882011605415755</v>
          </cell>
          <cell r="H66">
            <v>3.8885161578888585</v>
          </cell>
          <cell r="I66">
            <v>-15.521528595733542</v>
          </cell>
          <cell r="K66">
            <v>199612</v>
          </cell>
          <cell r="L66">
            <v>19.310344827586221</v>
          </cell>
          <cell r="M66">
            <v>0.98152424942263394</v>
          </cell>
          <cell r="N66">
            <v>4.5</v>
          </cell>
          <cell r="O66">
            <v>14.532871972318361</v>
          </cell>
          <cell r="P66">
            <v>3.2882011605415755</v>
          </cell>
          <cell r="R66">
            <v>199612</v>
          </cell>
          <cell r="S66">
            <v>18.525750549182348</v>
          </cell>
          <cell r="T66">
            <v>-26.151157489488881</v>
          </cell>
          <cell r="U66">
            <v>2.4677277204624488</v>
          </cell>
          <cell r="V66">
            <v>4.7558922558922632</v>
          </cell>
          <cell r="W66">
            <v>9.8367759641773773</v>
          </cell>
          <cell r="X66">
            <v>12.383096640110836</v>
          </cell>
          <cell r="Y66">
            <v>-1.1995328774613228</v>
          </cell>
          <cell r="Z66">
            <v>-6.969761273209528</v>
          </cell>
          <cell r="AB66">
            <v>199612</v>
          </cell>
          <cell r="AC66">
            <v>5.7901726427622719</v>
          </cell>
          <cell r="AD66">
            <v>2.4677277204624488</v>
          </cell>
          <cell r="AE66">
            <v>4.7558922558922063</v>
          </cell>
          <cell r="AF66">
            <v>9.8367759641773773</v>
          </cell>
          <cell r="AG66">
            <v>12.383096640110836</v>
          </cell>
        </row>
        <row r="67">
          <cell r="A67">
            <v>199701</v>
          </cell>
          <cell r="B67">
            <v>5.512676056338023</v>
          </cell>
          <cell r="C67">
            <v>-13.044261776794187</v>
          </cell>
          <cell r="D67">
            <v>-0.9489096573208684</v>
          </cell>
          <cell r="E67">
            <v>-4.4880382775119472</v>
          </cell>
          <cell r="F67">
            <v>17.188552188552194</v>
          </cell>
          <cell r="G67">
            <v>11.900191938579653</v>
          </cell>
          <cell r="H67">
            <v>1.7566037209561784</v>
          </cell>
          <cell r="I67">
            <v>-15.681770145310438</v>
          </cell>
          <cell r="K67">
            <v>199701</v>
          </cell>
          <cell r="L67">
            <v>-1.7491525423728689</v>
          </cell>
          <cell r="M67">
            <v>-0.9489096573208684</v>
          </cell>
          <cell r="N67">
            <v>-4.4880382775119472</v>
          </cell>
          <cell r="O67">
            <v>17.18855218855218</v>
          </cell>
          <cell r="P67">
            <v>11.900191938579653</v>
          </cell>
          <cell r="R67">
            <v>199701</v>
          </cell>
          <cell r="S67">
            <v>5.512676056338023</v>
          </cell>
          <cell r="T67">
            <v>-13.044261776794187</v>
          </cell>
          <cell r="U67">
            <v>-0.9489096573208684</v>
          </cell>
          <cell r="V67">
            <v>-4.4880382775119472</v>
          </cell>
          <cell r="W67">
            <v>17.188552188552194</v>
          </cell>
          <cell r="X67">
            <v>11.900191938579653</v>
          </cell>
          <cell r="Y67">
            <v>1.7566037209561784</v>
          </cell>
          <cell r="Z67">
            <v>-15.681770145310438</v>
          </cell>
          <cell r="AB67">
            <v>199701</v>
          </cell>
          <cell r="AC67">
            <v>-1.7491525423728689</v>
          </cell>
          <cell r="AD67">
            <v>-0.9489096573208684</v>
          </cell>
          <cell r="AE67">
            <v>-4.4880382775119472</v>
          </cell>
          <cell r="AF67">
            <v>17.18855218855218</v>
          </cell>
          <cell r="AG67">
            <v>11.900191938579653</v>
          </cell>
        </row>
        <row r="68">
          <cell r="A68">
            <v>199702</v>
          </cell>
          <cell r="B68">
            <v>14.672268907563009</v>
          </cell>
          <cell r="C68">
            <v>-12.060720411663809</v>
          </cell>
          <cell r="D68">
            <v>2.6236693800876623</v>
          </cell>
          <cell r="E68">
            <v>-0.7524752475247567</v>
          </cell>
          <cell r="F68">
            <v>16.931937172774852</v>
          </cell>
          <cell r="G68">
            <v>19.166666666666671</v>
          </cell>
          <cell r="H68">
            <v>-1.3388683886838919</v>
          </cell>
          <cell r="I68">
            <v>-18.776108828113934</v>
          </cell>
          <cell r="K68">
            <v>199702</v>
          </cell>
          <cell r="L68">
            <v>12.656565656565661</v>
          </cell>
          <cell r="M68">
            <v>2.6236693800876623</v>
          </cell>
          <cell r="N68">
            <v>-0.75247524752474249</v>
          </cell>
          <cell r="O68">
            <v>16.93193717277488</v>
          </cell>
          <cell r="P68">
            <v>19.166666666666643</v>
          </cell>
          <cell r="R68">
            <v>199702</v>
          </cell>
          <cell r="S68">
            <v>10.105337078651687</v>
          </cell>
          <cell r="T68">
            <v>-12.572556762092788</v>
          </cell>
          <cell r="U68">
            <v>0.83291692692067443</v>
          </cell>
          <cell r="V68">
            <v>-2.6520681265206747</v>
          </cell>
          <cell r="W68">
            <v>17.062553556126829</v>
          </cell>
          <cell r="X68">
            <v>15.384615384615401</v>
          </cell>
          <cell r="Y68">
            <v>0.24656771004471523</v>
          </cell>
          <cell r="Z68">
            <v>-17.174676967252353</v>
          </cell>
          <cell r="AB68">
            <v>199702</v>
          </cell>
          <cell r="AC68">
            <v>5.4780405405405475</v>
          </cell>
          <cell r="AD68">
            <v>0.83291692692067443</v>
          </cell>
          <cell r="AE68">
            <v>-2.6520681265206605</v>
          </cell>
          <cell r="AF68">
            <v>17.062553556126829</v>
          </cell>
          <cell r="AG68">
            <v>15.384615384615373</v>
          </cell>
        </row>
        <row r="69">
          <cell r="A69">
            <v>199703</v>
          </cell>
          <cell r="B69">
            <v>5.8806682577565539</v>
          </cell>
          <cell r="C69">
            <v>-39.533764772087785</v>
          </cell>
          <cell r="D69">
            <v>10.251219512195121</v>
          </cell>
          <cell r="E69">
            <v>7.3588516746411443</v>
          </cell>
          <cell r="F69">
            <v>19.307814992025513</v>
          </cell>
          <cell r="G69">
            <v>11.904761904761912</v>
          </cell>
          <cell r="H69">
            <v>4.0622609261821339</v>
          </cell>
          <cell r="I69">
            <v>-18.971033234191125</v>
          </cell>
          <cell r="K69">
            <v>199703</v>
          </cell>
          <cell r="L69">
            <v>3.0885714285713988</v>
          </cell>
          <cell r="M69">
            <v>10.251219512195121</v>
          </cell>
          <cell r="N69">
            <v>7.3588516746411443</v>
          </cell>
          <cell r="O69">
            <v>19.307814992025513</v>
          </cell>
          <cell r="P69">
            <v>11.904761904761912</v>
          </cell>
          <cell r="R69">
            <v>199703</v>
          </cell>
          <cell r="S69">
            <v>8.5402298850574994</v>
          </cell>
          <cell r="T69">
            <v>-22.520660299003325</v>
          </cell>
          <cell r="U69">
            <v>4.0229244114002398</v>
          </cell>
          <cell r="V69">
            <v>0.72258064516128684</v>
          </cell>
          <cell r="W69">
            <v>17.847268673355643</v>
          </cell>
          <cell r="X69">
            <v>14.156431803490648</v>
          </cell>
          <cell r="Y69">
            <v>1.5628029721686687</v>
          </cell>
          <cell r="Z69">
            <v>-17.795930232558149</v>
          </cell>
          <cell r="AB69">
            <v>199703</v>
          </cell>
          <cell r="AC69">
            <v>4.590233545647564</v>
          </cell>
          <cell r="AD69">
            <v>4.0229244114002398</v>
          </cell>
          <cell r="AE69">
            <v>0.72258064516131526</v>
          </cell>
          <cell r="AF69">
            <v>17.847268673355615</v>
          </cell>
          <cell r="AG69">
            <v>14.156431803490619</v>
          </cell>
        </row>
        <row r="70">
          <cell r="A70">
            <v>199704</v>
          </cell>
          <cell r="B70">
            <v>9.2682291666666714</v>
          </cell>
          <cell r="C70">
            <v>-31.288701517706571</v>
          </cell>
          <cell r="D70">
            <v>7.4763705103969755</v>
          </cell>
          <cell r="E70">
            <v>8.1822916666666856</v>
          </cell>
          <cell r="F70">
            <v>26.695422535211264</v>
          </cell>
          <cell r="G70">
            <v>14.625228519195616</v>
          </cell>
          <cell r="H70">
            <v>5.4784303754555452</v>
          </cell>
          <cell r="I70">
            <v>-18.927864025695939</v>
          </cell>
          <cell r="K70">
            <v>199704</v>
          </cell>
          <cell r="L70">
            <v>8.9324758842443686</v>
          </cell>
          <cell r="M70">
            <v>7.4763705103969755</v>
          </cell>
          <cell r="N70">
            <v>8.1822916666666572</v>
          </cell>
          <cell r="O70">
            <v>26.695422535211264</v>
          </cell>
          <cell r="P70">
            <v>14.625228519195616</v>
          </cell>
          <cell r="R70">
            <v>199704</v>
          </cell>
          <cell r="S70">
            <v>8.7247524752475272</v>
          </cell>
          <cell r="T70">
            <v>-24.584424863062623</v>
          </cell>
          <cell r="U70">
            <v>4.8754083061129307</v>
          </cell>
          <cell r="V70">
            <v>2.4864532019704484</v>
          </cell>
          <cell r="W70">
            <v>19.975021168501272</v>
          </cell>
          <cell r="X70">
            <v>14.278892072588363</v>
          </cell>
          <cell r="Y70">
            <v>2.5371199606340582</v>
          </cell>
          <cell r="Z70">
            <v>-18.079444891391788</v>
          </cell>
          <cell r="AB70">
            <v>199704</v>
          </cell>
          <cell r="AC70">
            <v>5.6679968076616092</v>
          </cell>
          <cell r="AD70">
            <v>4.8754083061129307</v>
          </cell>
          <cell r="AE70">
            <v>2.4864532019704484</v>
          </cell>
          <cell r="AF70">
            <v>19.975021168501257</v>
          </cell>
          <cell r="AG70">
            <v>14.27889207258832</v>
          </cell>
        </row>
        <row r="71">
          <cell r="A71">
            <v>199705</v>
          </cell>
          <cell r="B71">
            <v>4.0495049504950487</v>
          </cell>
          <cell r="C71">
            <v>18.085308056872051</v>
          </cell>
          <cell r="D71">
            <v>10.693659761456374</v>
          </cell>
          <cell r="E71">
            <v>2.4258373205741748</v>
          </cell>
          <cell r="F71">
            <v>22.528052805280524</v>
          </cell>
          <cell r="G71">
            <v>17.625231910946198</v>
          </cell>
          <cell r="H71">
            <v>3.1972226725023063</v>
          </cell>
          <cell r="I71">
            <v>-19.285972383533363</v>
          </cell>
          <cell r="K71">
            <v>199705</v>
          </cell>
          <cell r="L71">
            <v>1.8176291793313197</v>
          </cell>
          <cell r="M71">
            <v>10.69365976145636</v>
          </cell>
          <cell r="N71">
            <v>2.4258373205741748</v>
          </cell>
          <cell r="O71">
            <v>22.528052805280495</v>
          </cell>
          <cell r="P71">
            <v>17.625231910946184</v>
          </cell>
          <cell r="R71">
            <v>199705</v>
          </cell>
          <cell r="S71">
            <v>7.7404898384575489</v>
          </cell>
          <cell r="T71">
            <v>-17.945703177369609</v>
          </cell>
          <cell r="U71">
            <v>6.0307903266018315</v>
          </cell>
          <cell r="V71">
            <v>2.4740450538687497</v>
          </cell>
          <cell r="W71">
            <v>20.496293800539078</v>
          </cell>
          <cell r="X71">
            <v>14.963919483478932</v>
          </cell>
          <cell r="Y71">
            <v>2.6734125810931886</v>
          </cell>
          <cell r="Z71">
            <v>-18.328224368696951</v>
          </cell>
          <cell r="AB71">
            <v>199705</v>
          </cell>
          <cell r="AC71">
            <v>4.8672566371681398</v>
          </cell>
          <cell r="AD71">
            <v>6.0307903266018315</v>
          </cell>
          <cell r="AE71">
            <v>2.4740450538687639</v>
          </cell>
          <cell r="AF71">
            <v>20.496293800539078</v>
          </cell>
          <cell r="AG71">
            <v>14.963919483478904</v>
          </cell>
        </row>
        <row r="72">
          <cell r="A72">
            <v>199706</v>
          </cell>
          <cell r="B72">
            <v>0.84323040380047587</v>
          </cell>
          <cell r="C72">
            <v>4.1988879384088733</v>
          </cell>
          <cell r="D72">
            <v>12.048977061376306</v>
          </cell>
          <cell r="E72">
            <v>4.3461538461538396</v>
          </cell>
          <cell r="F72">
            <v>17.649837133550477</v>
          </cell>
          <cell r="G72">
            <v>12.2340425531915</v>
          </cell>
          <cell r="H72">
            <v>-1.6366426728235837</v>
          </cell>
          <cell r="I72">
            <v>-15.595553769920983</v>
          </cell>
          <cell r="K72">
            <v>199706</v>
          </cell>
          <cell r="L72">
            <v>-1.739255014326659</v>
          </cell>
          <cell r="M72">
            <v>12.048977061376306</v>
          </cell>
          <cell r="N72">
            <v>4.3461538461538396</v>
          </cell>
          <cell r="O72">
            <v>17.649837133550477</v>
          </cell>
          <cell r="P72">
            <v>12.2340425531915</v>
          </cell>
          <cell r="R72">
            <v>199706</v>
          </cell>
          <cell r="S72">
            <v>6.4995726495726558</v>
          </cell>
          <cell r="T72">
            <v>-14.94535234121463</v>
          </cell>
          <cell r="U72">
            <v>7.0382978723404079</v>
          </cell>
          <cell r="V72">
            <v>2.7908868999186183</v>
          </cell>
          <cell r="W72">
            <v>20.008375209380233</v>
          </cell>
          <cell r="X72">
            <v>14.482327181732884</v>
          </cell>
          <cell r="Y72">
            <v>1.9390931304492369</v>
          </cell>
          <cell r="Z72">
            <v>-17.875266382525311</v>
          </cell>
          <cell r="AB72">
            <v>199706</v>
          </cell>
          <cell r="AC72">
            <v>3.6732263076126372</v>
          </cell>
          <cell r="AD72">
            <v>7.0382978723404221</v>
          </cell>
          <cell r="AE72">
            <v>2.7908868999186467</v>
          </cell>
          <cell r="AF72">
            <v>20.008375209380233</v>
          </cell>
          <cell r="AG72">
            <v>14.482327181732856</v>
          </cell>
        </row>
        <row r="73">
          <cell r="A73">
            <v>199707</v>
          </cell>
          <cell r="B73">
            <v>-2.2930232558139352</v>
          </cell>
          <cell r="C73">
            <v>5.0993265993266164</v>
          </cell>
          <cell r="D73">
            <v>6.9924198250728864</v>
          </cell>
          <cell r="E73">
            <v>3.0418604651162724</v>
          </cell>
          <cell r="F73">
            <v>11.2469696969697</v>
          </cell>
          <cell r="G73">
            <v>10.998307952622667</v>
          </cell>
          <cell r="H73">
            <v>-4.6770952698201143</v>
          </cell>
          <cell r="I73">
            <v>6.6349317958092939</v>
          </cell>
          <cell r="K73">
            <v>199707</v>
          </cell>
          <cell r="L73">
            <v>-5.4576271186440977</v>
          </cell>
          <cell r="M73">
            <v>6.9924198250729006</v>
          </cell>
          <cell r="N73">
            <v>3.0418604651162724</v>
          </cell>
          <cell r="O73">
            <v>11.2469696969697</v>
          </cell>
          <cell r="P73">
            <v>10.998307952622667</v>
          </cell>
          <cell r="R73">
            <v>199707</v>
          </cell>
          <cell r="S73">
            <v>5.1346570397111861</v>
          </cell>
          <cell r="T73">
            <v>-12.51940709046454</v>
          </cell>
          <cell r="U73">
            <v>7.031365638766502</v>
          </cell>
          <cell r="V73">
            <v>2.8282548476454394</v>
          </cell>
          <cell r="W73">
            <v>18.645214521452161</v>
          </cell>
          <cell r="X73">
            <v>13.938753959873324</v>
          </cell>
          <cell r="Y73">
            <v>0.96013548415079697</v>
          </cell>
          <cell r="Z73">
            <v>-14.533714219981235</v>
          </cell>
          <cell r="AB73">
            <v>199707</v>
          </cell>
          <cell r="AC73">
            <v>2.2586433260393761</v>
          </cell>
          <cell r="AD73">
            <v>7.0313656387665446</v>
          </cell>
          <cell r="AE73">
            <v>2.8282548476454394</v>
          </cell>
          <cell r="AF73">
            <v>18.645214521452161</v>
          </cell>
          <cell r="AG73">
            <v>13.938753959873296</v>
          </cell>
        </row>
        <row r="74">
          <cell r="A74">
            <v>199708</v>
          </cell>
          <cell r="B74">
            <v>-0.25295508274231793</v>
          </cell>
          <cell r="C74">
            <v>43.679031427099403</v>
          </cell>
          <cell r="D74">
            <v>11.732480195003063</v>
          </cell>
          <cell r="E74">
            <v>10.053658536585374</v>
          </cell>
          <cell r="F74">
            <v>15.047546012269919</v>
          </cell>
          <cell r="G74">
            <v>24.464285714285722</v>
          </cell>
          <cell r="H74">
            <v>-3.7794597485958832</v>
          </cell>
          <cell r="I74">
            <v>11.243405275779381</v>
          </cell>
          <cell r="K74">
            <v>199708</v>
          </cell>
          <cell r="L74">
            <v>-1.1994134897360595</v>
          </cell>
          <cell r="M74">
            <v>11.732480195003063</v>
          </cell>
          <cell r="N74">
            <v>10.053658536585374</v>
          </cell>
          <cell r="O74">
            <v>15.047546012269947</v>
          </cell>
          <cell r="P74">
            <v>24.464285714285722</v>
          </cell>
          <cell r="R74">
            <v>199708</v>
          </cell>
          <cell r="S74">
            <v>4.4209207641716262</v>
          </cell>
          <cell r="T74">
            <v>-7.4630324943216095</v>
          </cell>
          <cell r="U74">
            <v>7.6252020629666646</v>
          </cell>
          <cell r="V74">
            <v>3.7265009096422119</v>
          </cell>
          <cell r="W74">
            <v>18.165917449938689</v>
          </cell>
          <cell r="X74">
            <v>15.294388224471049</v>
          </cell>
          <cell r="Y74">
            <v>0.35115240945845017</v>
          </cell>
          <cell r="Z74">
            <v>-11.290890807005809</v>
          </cell>
          <cell r="AB74">
            <v>199708</v>
          </cell>
          <cell r="AC74">
            <v>1.8095963442497975</v>
          </cell>
          <cell r="AD74">
            <v>7.6252020629666788</v>
          </cell>
          <cell r="AE74">
            <v>3.7265009096422119</v>
          </cell>
          <cell r="AF74">
            <v>18.165917449938718</v>
          </cell>
          <cell r="AG74">
            <v>15.294388224471021</v>
          </cell>
        </row>
        <row r="75">
          <cell r="A75">
            <v>199709</v>
          </cell>
          <cell r="B75">
            <v>3.4797979797979792</v>
          </cell>
          <cell r="C75" t="str">
            <v>-</v>
          </cell>
          <cell r="D75">
            <v>7.6461632155907466</v>
          </cell>
          <cell r="E75">
            <v>12.318627450980401</v>
          </cell>
          <cell r="F75">
            <v>12.124251497006</v>
          </cell>
          <cell r="G75">
            <v>26.355140186915889</v>
          </cell>
          <cell r="H75">
            <v>-6.3742727860374941</v>
          </cell>
          <cell r="I75">
            <v>11.916291137511962</v>
          </cell>
          <cell r="K75">
            <v>199709</v>
          </cell>
          <cell r="L75">
            <v>1.8847352024921946</v>
          </cell>
          <cell r="M75">
            <v>7.6461632155907466</v>
          </cell>
          <cell r="N75">
            <v>12.318627450980401</v>
          </cell>
          <cell r="O75">
            <v>12.124251497006</v>
          </cell>
          <cell r="P75">
            <v>26.355140186915889</v>
          </cell>
          <cell r="R75">
            <v>199709</v>
          </cell>
          <cell r="S75">
            <v>4.3170799665644921</v>
          </cell>
          <cell r="T75">
            <v>6.2262550410234923</v>
          </cell>
          <cell r="U75">
            <v>7.6275541584090547</v>
          </cell>
          <cell r="V75">
            <v>4.6724230976794559</v>
          </cell>
          <cell r="W75">
            <v>17.440309241280133</v>
          </cell>
          <cell r="X75">
            <v>16.506246160147469</v>
          </cell>
          <cell r="Y75">
            <v>-0.40983826384298538</v>
          </cell>
          <cell r="Z75">
            <v>-8.7539260763121973</v>
          </cell>
          <cell r="AB75">
            <v>199709</v>
          </cell>
          <cell r="AC75">
            <v>1.8177807940278399</v>
          </cell>
          <cell r="AD75">
            <v>7.6275541584090973</v>
          </cell>
          <cell r="AE75">
            <v>4.6724230976794559</v>
          </cell>
          <cell r="AF75">
            <v>17.440309241280133</v>
          </cell>
          <cell r="AG75">
            <v>16.506246160147469</v>
          </cell>
        </row>
        <row r="76">
          <cell r="A76">
            <v>199710</v>
          </cell>
          <cell r="B76">
            <v>-0.76956521739130324</v>
          </cell>
          <cell r="C76">
            <v>47.69612656846698</v>
          </cell>
          <cell r="D76">
            <v>4.3765468473777389</v>
          </cell>
          <cell r="E76">
            <v>8.7511520737327118</v>
          </cell>
          <cell r="F76">
            <v>5.6320224719101049</v>
          </cell>
          <cell r="G76">
            <v>26.879699248120303</v>
          </cell>
          <cell r="H76">
            <v>-6.8985222692983399</v>
          </cell>
          <cell r="I76">
            <v>13.826327135542968</v>
          </cell>
          <cell r="K76">
            <v>199710</v>
          </cell>
          <cell r="L76">
            <v>-0.18037135278511585</v>
          </cell>
          <cell r="M76">
            <v>4.3765468473777389</v>
          </cell>
          <cell r="N76">
            <v>8.7511520737327118</v>
          </cell>
          <cell r="O76">
            <v>5.6320224719101049</v>
          </cell>
          <cell r="P76">
            <v>26.879699248120303</v>
          </cell>
          <cell r="R76">
            <v>199710</v>
          </cell>
          <cell r="S76">
            <v>3.7391948629291107</v>
          </cell>
          <cell r="T76">
            <v>9.4738955823292912</v>
          </cell>
          <cell r="U76">
            <v>7.2897121861604148</v>
          </cell>
          <cell r="V76">
            <v>5.1000000000000227</v>
          </cell>
          <cell r="W76">
            <v>16.100255020720439</v>
          </cell>
          <cell r="X76">
            <v>17.525392428439531</v>
          </cell>
          <cell r="Y76">
            <v>-1.0945166082844082</v>
          </cell>
          <cell r="Z76">
            <v>-6.5016664426824491</v>
          </cell>
          <cell r="AB76">
            <v>199710</v>
          </cell>
          <cell r="AC76">
            <v>1.5911552346570517</v>
          </cell>
          <cell r="AD76">
            <v>7.2897121861604575</v>
          </cell>
          <cell r="AE76">
            <v>5.1000000000000227</v>
          </cell>
          <cell r="AF76">
            <v>16.100255020720439</v>
          </cell>
          <cell r="AG76">
            <v>17.525392428439517</v>
          </cell>
        </row>
        <row r="77">
          <cell r="A77">
            <v>199711</v>
          </cell>
          <cell r="B77">
            <v>9.9539641943733983</v>
          </cell>
          <cell r="C77">
            <v>18.307516215185032</v>
          </cell>
          <cell r="D77">
            <v>3.77402135231317</v>
          </cell>
          <cell r="E77">
            <v>10.447619047619042</v>
          </cell>
          <cell r="F77">
            <v>6.7604790419161702</v>
          </cell>
          <cell r="G77">
            <v>28.888888888888886</v>
          </cell>
          <cell r="H77">
            <v>-4.765657947227453</v>
          </cell>
          <cell r="I77">
            <v>12.455692488262898</v>
          </cell>
          <cell r="K77">
            <v>199711</v>
          </cell>
          <cell r="L77">
            <v>12.057507987220447</v>
          </cell>
          <cell r="M77">
            <v>3.77402135231317</v>
          </cell>
          <cell r="N77">
            <v>10.447619047619042</v>
          </cell>
          <cell r="O77">
            <v>6.7604790419161702</v>
          </cell>
          <cell r="P77">
            <v>28.888888888888857</v>
          </cell>
          <cell r="R77">
            <v>199711</v>
          </cell>
          <cell r="S77">
            <v>4.2864864864864813</v>
          </cell>
          <cell r="T77">
            <v>10.363468705574959</v>
          </cell>
          <cell r="U77">
            <v>6.9607015985790213</v>
          </cell>
          <cell r="V77">
            <v>5.5925438596491404</v>
          </cell>
          <cell r="W77">
            <v>15.201526937482001</v>
          </cell>
          <cell r="X77">
            <v>18.555835432409722</v>
          </cell>
          <cell r="Y77">
            <v>-1.4150583809578592</v>
          </cell>
          <cell r="Z77">
            <v>-4.9108782902026746</v>
          </cell>
          <cell r="AB77">
            <v>199711</v>
          </cell>
          <cell r="AC77">
            <v>2.4918889194391198</v>
          </cell>
          <cell r="AD77">
            <v>6.9607015985790497</v>
          </cell>
          <cell r="AE77">
            <v>5.5925438596491404</v>
          </cell>
          <cell r="AF77">
            <v>15.201526937482001</v>
          </cell>
          <cell r="AG77">
            <v>18.555835432409751</v>
          </cell>
        </row>
        <row r="78">
          <cell r="A78">
            <v>199712</v>
          </cell>
          <cell r="B78">
            <v>4.4879807692307594</v>
          </cell>
          <cell r="C78">
            <v>-4.5175718849840223</v>
          </cell>
          <cell r="D78">
            <v>-6.6283590623213371</v>
          </cell>
          <cell r="E78">
            <v>3.9043062200957053</v>
          </cell>
          <cell r="F78">
            <v>2.6616314199395816</v>
          </cell>
          <cell r="G78">
            <v>37.265917602996268</v>
          </cell>
          <cell r="H78">
            <v>-4.9332938675564435</v>
          </cell>
          <cell r="I78">
            <v>25.045855925639032</v>
          </cell>
          <cell r="K78">
            <v>199712</v>
          </cell>
          <cell r="L78">
            <v>1.349710982658948</v>
          </cell>
          <cell r="M78">
            <v>-6.6283590623213371</v>
          </cell>
          <cell r="N78">
            <v>3.9043062200957195</v>
          </cell>
          <cell r="O78">
            <v>2.6616314199395532</v>
          </cell>
          <cell r="P78">
            <v>37.265917602996296</v>
          </cell>
          <cell r="R78">
            <v>199712</v>
          </cell>
          <cell r="S78">
            <v>4.3037479406919061</v>
          </cell>
          <cell r="T78">
            <v>8.7659910141646833</v>
          </cell>
          <cell r="U78">
            <v>5.7582089552238784</v>
          </cell>
          <cell r="V78">
            <v>5.450783447167538</v>
          </cell>
          <cell r="W78">
            <v>14.109810625986327</v>
          </cell>
          <cell r="X78">
            <v>20.095546309138527</v>
          </cell>
          <cell r="Y78">
            <v>-1.7128278356244522</v>
          </cell>
          <cell r="Z78">
            <v>-2.7054892165919995</v>
          </cell>
          <cell r="AB78">
            <v>199712</v>
          </cell>
          <cell r="AC78">
            <v>2.3926688425809743</v>
          </cell>
          <cell r="AD78">
            <v>5.7582089552238926</v>
          </cell>
          <cell r="AE78">
            <v>5.4507834471675665</v>
          </cell>
          <cell r="AF78">
            <v>14.109810625986327</v>
          </cell>
          <cell r="AG78">
            <v>20.095546309138541</v>
          </cell>
        </row>
        <row r="79">
          <cell r="A79">
            <v>199801</v>
          </cell>
          <cell r="B79">
            <v>-2.5682782924420025</v>
          </cell>
          <cell r="C79">
            <v>9.6734668649401243</v>
          </cell>
          <cell r="D79">
            <v>6.4355221195518766</v>
          </cell>
          <cell r="E79">
            <v>11.206291954713961</v>
          </cell>
          <cell r="F79">
            <v>1.7741703778192885</v>
          </cell>
          <cell r="G79">
            <v>23.700240137221272</v>
          </cell>
          <cell r="H79">
            <v>-1.8313489083012513</v>
          </cell>
          <cell r="I79">
            <v>0.67132599809802684</v>
          </cell>
          <cell r="K79">
            <v>199801</v>
          </cell>
          <cell r="L79">
            <v>-3.674441070935714</v>
          </cell>
          <cell r="M79">
            <v>6.4355221195518908</v>
          </cell>
          <cell r="N79">
            <v>11.206291954713961</v>
          </cell>
          <cell r="O79">
            <v>1.7741703778192601</v>
          </cell>
          <cell r="P79">
            <v>23.700240137221272</v>
          </cell>
          <cell r="R79">
            <v>199801</v>
          </cell>
          <cell r="S79">
            <v>-2.5682782924420025</v>
          </cell>
          <cell r="T79">
            <v>9.6734668649401243</v>
          </cell>
          <cell r="U79">
            <v>6.4355221195518766</v>
          </cell>
          <cell r="V79">
            <v>11.206291954713961</v>
          </cell>
          <cell r="W79">
            <v>1.7741703778192885</v>
          </cell>
          <cell r="X79">
            <v>23.700240137221272</v>
          </cell>
          <cell r="Y79">
            <v>-1.8313489083012513</v>
          </cell>
          <cell r="Z79">
            <v>0.67132599809802684</v>
          </cell>
          <cell r="AB79">
            <v>199801</v>
          </cell>
          <cell r="AC79">
            <v>-3.674441070935714</v>
          </cell>
          <cell r="AD79">
            <v>6.4355221195518908</v>
          </cell>
          <cell r="AE79">
            <v>11.206291954713961</v>
          </cell>
          <cell r="AF79">
            <v>1.7741703778192601</v>
          </cell>
          <cell r="AG79">
            <v>23.700240137221272</v>
          </cell>
        </row>
        <row r="80">
          <cell r="A80">
            <v>199802</v>
          </cell>
          <cell r="B80">
            <v>-8.2075333431042026</v>
          </cell>
          <cell r="C80">
            <v>22.088373780442595</v>
          </cell>
          <cell r="D80">
            <v>-1.2056867411068311</v>
          </cell>
          <cell r="E80">
            <v>3.3320031923383908</v>
          </cell>
          <cell r="F80">
            <v>-1.4283155726694616</v>
          </cell>
          <cell r="G80">
            <v>19.485454545454544</v>
          </cell>
          <cell r="H80">
            <v>-1.8081364060431753</v>
          </cell>
          <cell r="I80">
            <v>30.898277555535003</v>
          </cell>
          <cell r="K80">
            <v>199802</v>
          </cell>
          <cell r="L80">
            <v>-9.8299411219701653</v>
          </cell>
          <cell r="M80">
            <v>-1.2056867411068311</v>
          </cell>
          <cell r="N80">
            <v>3.3320031923383908</v>
          </cell>
          <cell r="O80">
            <v>-1.4283155726694616</v>
          </cell>
          <cell r="P80">
            <v>19.485454545454544</v>
          </cell>
          <cell r="R80">
            <v>199802</v>
          </cell>
          <cell r="S80">
            <v>-5.5131067032336318</v>
          </cell>
          <cell r="T80">
            <v>15.662496424431296</v>
          </cell>
          <cell r="U80">
            <v>2.556780346086768</v>
          </cell>
          <cell r="V80">
            <v>7.2606848287928329</v>
          </cell>
          <cell r="W80">
            <v>0.20349603255935733</v>
          </cell>
          <cell r="X80">
            <v>21.612917748917766</v>
          </cell>
          <cell r="Y80">
            <v>-1.8202044503894115</v>
          </cell>
          <cell r="Z80">
            <v>14.972768979583748</v>
          </cell>
          <cell r="AB80">
            <v>199802</v>
          </cell>
          <cell r="AC80">
            <v>-6.9727591563505911</v>
          </cell>
          <cell r="AD80">
            <v>2.5567803460867964</v>
          </cell>
          <cell r="AE80">
            <v>7.2606848287928045</v>
          </cell>
          <cell r="AF80">
            <v>0.20349603255938575</v>
          </cell>
          <cell r="AG80">
            <v>21.612917748917738</v>
          </cell>
        </row>
        <row r="81">
          <cell r="A81">
            <v>199803</v>
          </cell>
          <cell r="B81">
            <v>-9.5212334325128438</v>
          </cell>
          <cell r="C81">
            <v>55.575461732830149</v>
          </cell>
          <cell r="D81">
            <v>-6.39559321283987</v>
          </cell>
          <cell r="E81">
            <v>-1.9787859880559751</v>
          </cell>
          <cell r="F81">
            <v>-2.1415394487073343</v>
          </cell>
          <cell r="G81">
            <v>17.66525368248773</v>
          </cell>
          <cell r="H81">
            <v>-11.99815737834669</v>
          </cell>
          <cell r="I81">
            <v>25.362553603033547</v>
          </cell>
          <cell r="K81">
            <v>199803</v>
          </cell>
          <cell r="L81">
            <v>-9.2181480557633932</v>
          </cell>
          <cell r="M81">
            <v>-6.3955932128398558</v>
          </cell>
          <cell r="N81">
            <v>-1.9787859880559608</v>
          </cell>
          <cell r="O81">
            <v>-2.14153944870732</v>
          </cell>
          <cell r="P81">
            <v>17.66525368248773</v>
          </cell>
          <cell r="R81">
            <v>199803</v>
          </cell>
          <cell r="S81">
            <v>-6.9616077028975525</v>
          </cell>
          <cell r="T81">
            <v>27.155722844344155</v>
          </cell>
          <cell r="U81">
            <v>-0.65696604384936563</v>
          </cell>
          <cell r="V81">
            <v>3.9408788111709043</v>
          </cell>
          <cell r="W81">
            <v>-0.62624752859264277</v>
          </cell>
          <cell r="X81">
            <v>20.247106455266135</v>
          </cell>
          <cell r="Y81">
            <v>-5.4175245867471062</v>
          </cell>
          <cell r="Z81">
            <v>18.514615498864856</v>
          </cell>
          <cell r="AB81">
            <v>199803</v>
          </cell>
          <cell r="AC81">
            <v>-7.7950550119767712</v>
          </cell>
          <cell r="AD81">
            <v>-0.65696604384935142</v>
          </cell>
          <cell r="AE81">
            <v>3.9408788111709043</v>
          </cell>
          <cell r="AF81">
            <v>-0.62624752859264277</v>
          </cell>
          <cell r="AG81">
            <v>20.247106455266135</v>
          </cell>
        </row>
        <row r="82">
          <cell r="A82">
            <v>199804</v>
          </cell>
          <cell r="B82">
            <v>-4.6378607688457976</v>
          </cell>
          <cell r="C82">
            <v>21.438774057694275</v>
          </cell>
          <cell r="D82">
            <v>-8.4794653064813872</v>
          </cell>
          <cell r="E82">
            <v>3.2256511482355137</v>
          </cell>
          <cell r="F82">
            <v>-0.76289204174366887</v>
          </cell>
          <cell r="G82">
            <v>14.633237639553442</v>
          </cell>
          <cell r="H82">
            <v>-9.031101183301999</v>
          </cell>
          <cell r="I82">
            <v>10.927066498726433</v>
          </cell>
          <cell r="K82">
            <v>199804</v>
          </cell>
          <cell r="L82">
            <v>-8.0937481551449366</v>
          </cell>
          <cell r="M82">
            <v>-8.4794653064814014</v>
          </cell>
          <cell r="N82">
            <v>3.2256511482355137</v>
          </cell>
          <cell r="O82">
            <v>-0.76289204174366887</v>
          </cell>
          <cell r="P82">
            <v>14.633237639553414</v>
          </cell>
          <cell r="R82">
            <v>199804</v>
          </cell>
          <cell r="S82">
            <v>-6.3696742311101389</v>
          </cell>
          <cell r="T82">
            <v>25.929727055504685</v>
          </cell>
          <cell r="U82">
            <v>-2.635841030843423</v>
          </cell>
          <cell r="V82">
            <v>3.7623619606099794</v>
          </cell>
          <cell r="W82">
            <v>-0.66094762881067481</v>
          </cell>
          <cell r="X82">
            <v>18.77619306310072</v>
          </cell>
          <cell r="Y82">
            <v>-6.3424755824219403</v>
          </cell>
          <cell r="Z82">
            <v>16.633849648956115</v>
          </cell>
          <cell r="AB82">
            <v>199804</v>
          </cell>
          <cell r="AC82">
            <v>-7.8714823038926767</v>
          </cell>
          <cell r="AD82">
            <v>-2.6358410308434372</v>
          </cell>
          <cell r="AE82">
            <v>3.762361960609951</v>
          </cell>
          <cell r="AF82">
            <v>-0.66094762881067481</v>
          </cell>
          <cell r="AG82">
            <v>18.776193063100692</v>
          </cell>
        </row>
        <row r="83">
          <cell r="A83">
            <v>199805</v>
          </cell>
          <cell r="B83">
            <v>-10.476734227804755</v>
          </cell>
          <cell r="C83">
            <v>14.906814168332858</v>
          </cell>
          <cell r="D83">
            <v>-12.491564351943751</v>
          </cell>
          <cell r="E83">
            <v>-5.1338347269584688</v>
          </cell>
          <cell r="F83">
            <v>-5.6887356569519767</v>
          </cell>
          <cell r="G83">
            <v>9.7336119873817211</v>
          </cell>
          <cell r="H83">
            <v>-7.5305871443673453</v>
          </cell>
          <cell r="I83">
            <v>42.425729831018486</v>
          </cell>
          <cell r="K83">
            <v>199805</v>
          </cell>
          <cell r="L83">
            <v>-14.979998805898887</v>
          </cell>
          <cell r="M83">
            <v>-12.491564351943737</v>
          </cell>
          <cell r="N83">
            <v>-5.1338347269584688</v>
          </cell>
          <cell r="O83">
            <v>-5.6887356569519767</v>
          </cell>
          <cell r="P83">
            <v>9.7336119873817211</v>
          </cell>
          <cell r="R83">
            <v>199805</v>
          </cell>
          <cell r="S83">
            <v>-7.2046973698211474</v>
          </cell>
          <cell r="T83">
            <v>23.461668542896504</v>
          </cell>
          <cell r="U83">
            <v>-4.679048036690304</v>
          </cell>
          <cell r="V83">
            <v>1.9421558694779719</v>
          </cell>
          <cell r="W83">
            <v>-1.7048203046139463</v>
          </cell>
          <cell r="X83">
            <v>16.882239841427165</v>
          </cell>
          <cell r="Y83">
            <v>-6.5890386696627559</v>
          </cell>
          <cell r="Z83">
            <v>21.889631763782518</v>
          </cell>
          <cell r="AB83">
            <v>199805</v>
          </cell>
          <cell r="AC83">
            <v>-9.3068113321277792</v>
          </cell>
          <cell r="AD83">
            <v>-4.679048036690304</v>
          </cell>
          <cell r="AE83">
            <v>1.9421558694779719</v>
          </cell>
          <cell r="AF83">
            <v>-1.7048203046139463</v>
          </cell>
          <cell r="AG83">
            <v>16.882239841427165</v>
          </cell>
        </row>
        <row r="84">
          <cell r="A84">
            <v>199806</v>
          </cell>
          <cell r="B84">
            <v>-10.653633258744549</v>
          </cell>
          <cell r="C84">
            <v>7.3541665811499399</v>
          </cell>
          <cell r="D84">
            <v>-10.950286330815857</v>
          </cell>
          <cell r="E84">
            <v>-1.7231846664209485</v>
          </cell>
          <cell r="F84">
            <v>-0.37238534269140189</v>
          </cell>
          <cell r="G84">
            <v>14.561974723538711</v>
          </cell>
          <cell r="H84">
            <v>-4.4997206763305542</v>
          </cell>
          <cell r="I84">
            <v>60.167108820654732</v>
          </cell>
          <cell r="K84">
            <v>199806</v>
          </cell>
          <cell r="L84">
            <v>-14.472341294141657</v>
          </cell>
          <cell r="M84">
            <v>-10.950286330815857</v>
          </cell>
          <cell r="N84">
            <v>-1.7231846664209343</v>
          </cell>
          <cell r="O84">
            <v>-0.37238534269140189</v>
          </cell>
          <cell r="P84">
            <v>14.561974723538711</v>
          </cell>
          <cell r="R84">
            <v>199806</v>
          </cell>
          <cell r="S84">
            <v>-7.7922546938513477</v>
          </cell>
          <cell r="T84">
            <v>20.788061344836109</v>
          </cell>
          <cell r="U84">
            <v>-5.77806565216801</v>
          </cell>
          <cell r="V84">
            <v>1.3124356843188707</v>
          </cell>
          <cell r="W84">
            <v>-1.4809128341126296</v>
          </cell>
          <cell r="X84">
            <v>16.480948087431699</v>
          </cell>
          <cell r="Y84">
            <v>-6.2455603603274596</v>
          </cell>
          <cell r="Z84">
            <v>28.410498019356396</v>
          </cell>
          <cell r="AB84">
            <v>199806</v>
          </cell>
          <cell r="AC84">
            <v>-10.191665043233272</v>
          </cell>
          <cell r="AD84">
            <v>-5.7780656521680243</v>
          </cell>
          <cell r="AE84">
            <v>1.3124356843188423</v>
          </cell>
          <cell r="AF84">
            <v>-1.4809128341126296</v>
          </cell>
          <cell r="AG84">
            <v>16.480948087431699</v>
          </cell>
        </row>
        <row r="85">
          <cell r="A85">
            <v>199807</v>
          </cell>
          <cell r="B85">
            <v>-3.6702051697053406</v>
          </cell>
          <cell r="C85">
            <v>13.114498069807297</v>
          </cell>
          <cell r="D85">
            <v>-2.3652257319120196</v>
          </cell>
          <cell r="E85">
            <v>-3.1010201318046455</v>
          </cell>
          <cell r="F85">
            <v>2.6231562316985162</v>
          </cell>
          <cell r="G85">
            <v>19.061814024390245</v>
          </cell>
          <cell r="H85">
            <v>2.1106281478963353</v>
          </cell>
          <cell r="I85">
            <v>94.25424084211528</v>
          </cell>
          <cell r="K85">
            <v>199807</v>
          </cell>
          <cell r="L85">
            <v>-6.8692482371220365</v>
          </cell>
          <cell r="M85">
            <v>-2.3652257319120196</v>
          </cell>
          <cell r="N85">
            <v>-3.1010201318046455</v>
          </cell>
          <cell r="O85">
            <v>2.6231562316985162</v>
          </cell>
          <cell r="P85">
            <v>19.061814024390273</v>
          </cell>
          <cell r="R85">
            <v>199807</v>
          </cell>
          <cell r="S85">
            <v>-7.1975771144449538</v>
          </cell>
          <cell r="T85">
            <v>19.672310600965773</v>
          </cell>
          <cell r="U85">
            <v>-5.2625686735165829</v>
          </cell>
          <cell r="V85">
            <v>0.65394251232457634</v>
          </cell>
          <cell r="W85">
            <v>-0.88218989733613284</v>
          </cell>
          <cell r="X85">
            <v>16.873220574606094</v>
          </cell>
          <cell r="Y85">
            <v>-5.0781820733226226</v>
          </cell>
          <cell r="Z85">
            <v>39.610564408381123</v>
          </cell>
          <cell r="AB85">
            <v>199807</v>
          </cell>
          <cell r="AC85">
            <v>-9.7157848335836974</v>
          </cell>
          <cell r="AD85">
            <v>-5.2625686735165971</v>
          </cell>
          <cell r="AE85">
            <v>0.65394251232456213</v>
          </cell>
          <cell r="AF85">
            <v>-0.88218989733613284</v>
          </cell>
          <cell r="AG85">
            <v>16.873220574606123</v>
          </cell>
        </row>
        <row r="86">
          <cell r="A86">
            <v>199808</v>
          </cell>
          <cell r="B86">
            <v>-2.6520986893560519</v>
          </cell>
          <cell r="C86">
            <v>-2.4555276264786556</v>
          </cell>
          <cell r="D86">
            <v>-3.7495977704209906</v>
          </cell>
          <cell r="E86">
            <v>-7.0475599485838387</v>
          </cell>
          <cell r="F86">
            <v>-0.69056538374371712</v>
          </cell>
          <cell r="G86">
            <v>19.426312769010053</v>
          </cell>
          <cell r="H86">
            <v>2.7568831743515005</v>
          </cell>
          <cell r="I86">
            <v>108.01982771113052</v>
          </cell>
          <cell r="K86">
            <v>199808</v>
          </cell>
          <cell r="L86">
            <v>-4.6451574604493828</v>
          </cell>
          <cell r="M86">
            <v>-3.7495977704210048</v>
          </cell>
          <cell r="N86">
            <v>-7.0475599485838387</v>
          </cell>
          <cell r="O86">
            <v>-0.69056538374371712</v>
          </cell>
          <cell r="P86">
            <v>19.426312769010039</v>
          </cell>
          <cell r="R86">
            <v>199808</v>
          </cell>
          <cell r="S86">
            <v>-6.6223576553014851</v>
          </cell>
          <cell r="T86">
            <v>16.581074988729156</v>
          </cell>
          <cell r="U86">
            <v>-5.064159369570973</v>
          </cell>
          <cell r="V86">
            <v>-0.36189306907536434</v>
          </cell>
          <cell r="W86">
            <v>-0.85733455068613296</v>
          </cell>
          <cell r="X86">
            <v>17.228198683423088</v>
          </cell>
          <cell r="Y86">
            <v>-4.1129049518210792</v>
          </cell>
          <cell r="Z86">
            <v>50.402761925616744</v>
          </cell>
          <cell r="AB86">
            <v>199808</v>
          </cell>
          <cell r="AC86">
            <v>-9.0767976300906668</v>
          </cell>
          <cell r="AD86">
            <v>-5.0641593695709872</v>
          </cell>
          <cell r="AE86">
            <v>-0.36189306907539276</v>
          </cell>
          <cell r="AF86">
            <v>-0.85733455068613296</v>
          </cell>
          <cell r="AG86">
            <v>17.228198683423116</v>
          </cell>
        </row>
        <row r="87">
          <cell r="A87">
            <v>199809</v>
          </cell>
          <cell r="B87">
            <v>-7.8749572941578521</v>
          </cell>
          <cell r="C87">
            <v>-26.080272518869435</v>
          </cell>
          <cell r="D87">
            <v>-1.1320754716981156</v>
          </cell>
          <cell r="E87">
            <v>-4.8007681228996688</v>
          </cell>
          <cell r="F87">
            <v>-0.39386373649848849</v>
          </cell>
          <cell r="G87">
            <v>27.004482248520702</v>
          </cell>
          <cell r="H87">
            <v>2.0849587012706081</v>
          </cell>
          <cell r="I87">
            <v>130.74272508641803</v>
          </cell>
          <cell r="K87">
            <v>199809</v>
          </cell>
          <cell r="L87">
            <v>-12.414003974927397</v>
          </cell>
          <cell r="M87">
            <v>-1.1320754716981014</v>
          </cell>
          <cell r="N87">
            <v>-4.8007681228996688</v>
          </cell>
          <cell r="O87">
            <v>-0.39386373649848849</v>
          </cell>
          <cell r="P87">
            <v>27.004482248520702</v>
          </cell>
          <cell r="R87">
            <v>199809</v>
          </cell>
          <cell r="S87">
            <v>-6.7594566152235416</v>
          </cell>
          <cell r="T87">
            <v>11.083343260812569</v>
          </cell>
          <cell r="U87">
            <v>-4.6228555971945013</v>
          </cell>
          <cell r="V87">
            <v>-0.8862743480547266</v>
          </cell>
          <cell r="W87">
            <v>-0.80419104015136611</v>
          </cell>
          <cell r="X87">
            <v>18.389873439971865</v>
          </cell>
          <cell r="Y87">
            <v>-3.4536090566251971</v>
          </cell>
          <cell r="Z87">
            <v>61.174921372843869</v>
          </cell>
          <cell r="AB87">
            <v>199809</v>
          </cell>
          <cell r="AC87">
            <v>-9.4405396308034852</v>
          </cell>
          <cell r="AD87">
            <v>-4.6228555971945013</v>
          </cell>
          <cell r="AE87">
            <v>-0.8862743480547266</v>
          </cell>
          <cell r="AF87">
            <v>-0.80419104015136611</v>
          </cell>
          <cell r="AG87">
            <v>18.389873439971865</v>
          </cell>
        </row>
        <row r="88">
          <cell r="A88">
            <v>199810</v>
          </cell>
          <cell r="B88">
            <v>-8.1255750777724245</v>
          </cell>
          <cell r="C88">
            <v>10.807566293720242</v>
          </cell>
          <cell r="D88">
            <v>2.3181107341060425</v>
          </cell>
          <cell r="E88">
            <v>-6.203652697148172</v>
          </cell>
          <cell r="F88">
            <v>0.25528520143598143</v>
          </cell>
          <cell r="G88">
            <v>33.231955555555572</v>
          </cell>
          <cell r="H88">
            <v>2.8816195919164898</v>
          </cell>
          <cell r="I88">
            <v>104.41053053967772</v>
          </cell>
          <cell r="K88">
            <v>199810</v>
          </cell>
          <cell r="L88">
            <v>-13.039434523809547</v>
          </cell>
          <cell r="M88">
            <v>2.3181107341060425</v>
          </cell>
          <cell r="N88">
            <v>-6.203652697148172</v>
          </cell>
          <cell r="O88">
            <v>0.25528520143600986</v>
          </cell>
          <cell r="P88">
            <v>33.231955555555572</v>
          </cell>
          <cell r="R88">
            <v>199810</v>
          </cell>
          <cell r="S88">
            <v>-6.9079135320445744</v>
          </cell>
          <cell r="T88">
            <v>11.054205794221403</v>
          </cell>
          <cell r="U88">
            <v>-3.9211411148483251</v>
          </cell>
          <cell r="V88">
            <v>-1.4630648519698326</v>
          </cell>
          <cell r="W88">
            <v>-0.69479814336096979</v>
          </cell>
          <cell r="X88">
            <v>19.964104336895019</v>
          </cell>
          <cell r="Y88">
            <v>-2.8243514627214381</v>
          </cell>
          <cell r="Z88">
            <v>66.425051647851433</v>
          </cell>
          <cell r="AB88">
            <v>199810</v>
          </cell>
          <cell r="AC88">
            <v>-9.8415998152146074</v>
          </cell>
          <cell r="AD88">
            <v>-3.9211411148483393</v>
          </cell>
          <cell r="AE88">
            <v>-1.4630648519698184</v>
          </cell>
          <cell r="AF88">
            <v>-0.69479814336096979</v>
          </cell>
          <cell r="AG88">
            <v>19.964104336895033</v>
          </cell>
        </row>
        <row r="89">
          <cell r="A89">
            <v>199811</v>
          </cell>
          <cell r="B89">
            <v>2.374860439151476</v>
          </cell>
          <cell r="C89">
            <v>-40.588679196604794</v>
          </cell>
          <cell r="D89">
            <v>-0.74530043494910103</v>
          </cell>
          <cell r="E89">
            <v>-5.0832111753039442</v>
          </cell>
          <cell r="F89">
            <v>3.190027483313699</v>
          </cell>
          <cell r="G89">
            <v>20.040057471264362</v>
          </cell>
          <cell r="H89">
            <v>2.8655172682048828</v>
          </cell>
          <cell r="I89">
            <v>71.548784210787204</v>
          </cell>
          <cell r="K89">
            <v>199811</v>
          </cell>
          <cell r="L89">
            <v>0.62724525289389987</v>
          </cell>
          <cell r="M89">
            <v>-0.74530043494908682</v>
          </cell>
          <cell r="N89">
            <v>-5.0832111753039442</v>
          </cell>
          <cell r="O89">
            <v>3.190027483313699</v>
          </cell>
          <cell r="P89">
            <v>20.040057471264333</v>
          </cell>
          <cell r="R89">
            <v>199811</v>
          </cell>
          <cell r="S89">
            <v>-6.0460184177335634</v>
          </cell>
          <cell r="T89">
            <v>5.4792632022364387</v>
          </cell>
          <cell r="U89">
            <v>-3.6327895531093759</v>
          </cell>
          <cell r="V89">
            <v>-1.8118304804549012</v>
          </cell>
          <cell r="W89">
            <v>-0.3483680096632753</v>
          </cell>
          <cell r="X89">
            <v>19.971592067988666</v>
          </cell>
          <cell r="Y89">
            <v>-2.3444315406966183</v>
          </cell>
          <cell r="Z89">
            <v>66.93352895610127</v>
          </cell>
          <cell r="AB89">
            <v>199811</v>
          </cell>
          <cell r="AC89">
            <v>-8.85656569992193</v>
          </cell>
          <cell r="AD89">
            <v>-3.6327895531093901</v>
          </cell>
          <cell r="AE89">
            <v>-1.8118304804549012</v>
          </cell>
          <cell r="AF89">
            <v>-0.3483680096632753</v>
          </cell>
          <cell r="AG89">
            <v>19.971592067988666</v>
          </cell>
        </row>
        <row r="90">
          <cell r="A90">
            <v>199812</v>
          </cell>
          <cell r="B90">
            <v>11.121080359813206</v>
          </cell>
          <cell r="C90">
            <v>-15.579535568493611</v>
          </cell>
          <cell r="D90">
            <v>2.6110332073946694</v>
          </cell>
          <cell r="E90">
            <v>-1.8097255479830494</v>
          </cell>
          <cell r="F90">
            <v>5.6693446337659168</v>
          </cell>
          <cell r="G90">
            <v>29.795347885402464</v>
          </cell>
          <cell r="H90">
            <v>-1.0413635689466361</v>
          </cell>
          <cell r="I90">
            <v>90.597283599138223</v>
          </cell>
          <cell r="K90">
            <v>199812</v>
          </cell>
          <cell r="L90">
            <v>12.26224085322383</v>
          </cell>
          <cell r="M90">
            <v>2.6110332073946836</v>
          </cell>
          <cell r="N90">
            <v>-1.8097255479830494</v>
          </cell>
          <cell r="O90">
            <v>5.6693446337659168</v>
          </cell>
          <cell r="P90">
            <v>29.795347885402464</v>
          </cell>
          <cell r="R90">
            <v>199812</v>
          </cell>
          <cell r="S90">
            <v>-4.572763223619404</v>
          </cell>
          <cell r="T90">
            <v>3.4946977412977134</v>
          </cell>
          <cell r="U90">
            <v>-3.1449865594162674</v>
          </cell>
          <cell r="V90">
            <v>-1.8116563225091085</v>
          </cell>
          <cell r="W90">
            <v>0.12297004348323526</v>
          </cell>
          <cell r="X90">
            <v>20.895602463749512</v>
          </cell>
          <cell r="Y90">
            <v>-2.2377586859324055</v>
          </cell>
          <cell r="Z90">
            <v>69.172535541468193</v>
          </cell>
          <cell r="AB90">
            <v>199812</v>
          </cell>
          <cell r="AC90">
            <v>-7.0406787141701273</v>
          </cell>
          <cell r="AD90">
            <v>-3.1449865594162674</v>
          </cell>
          <cell r="AE90">
            <v>-1.8116563225091085</v>
          </cell>
          <cell r="AF90">
            <v>0.12297004348323526</v>
          </cell>
          <cell r="AG90">
            <v>20.895602463749512</v>
          </cell>
        </row>
        <row r="91">
          <cell r="A91">
            <v>199901</v>
          </cell>
          <cell r="B91">
            <v>15.169201260446656</v>
          </cell>
          <cell r="C91">
            <v>-19.847371265088</v>
          </cell>
          <cell r="D91">
            <v>4.7326367547633623</v>
          </cell>
          <cell r="E91">
            <v>-5.4506959772962773</v>
          </cell>
          <cell r="F91">
            <v>2.5238196061825136</v>
          </cell>
          <cell r="G91">
            <v>56.441732933761728</v>
          </cell>
          <cell r="H91">
            <v>-3.9304246234642619</v>
          </cell>
          <cell r="I91">
            <v>147.8195507443501</v>
          </cell>
          <cell r="K91">
            <v>199901</v>
          </cell>
          <cell r="L91">
            <v>16.78068698735629</v>
          </cell>
          <cell r="M91">
            <v>4.7326367547633623</v>
          </cell>
          <cell r="N91">
            <v>-5.4506959772962773</v>
          </cell>
          <cell r="O91">
            <v>2.5238196061825278</v>
          </cell>
          <cell r="P91">
            <v>56.441732933761699</v>
          </cell>
          <cell r="R91">
            <v>199901</v>
          </cell>
          <cell r="S91">
            <v>15.169201260446656</v>
          </cell>
          <cell r="T91">
            <v>-19.847371265088</v>
          </cell>
          <cell r="U91">
            <v>4.7326367547633623</v>
          </cell>
          <cell r="V91">
            <v>-5.4506959772962773</v>
          </cell>
          <cell r="W91">
            <v>2.5238196061825136</v>
          </cell>
          <cell r="X91">
            <v>56.441732933761728</v>
          </cell>
          <cell r="Y91">
            <v>-3.9304246234642619</v>
          </cell>
          <cell r="Z91">
            <v>147.8195507443501</v>
          </cell>
          <cell r="AB91">
            <v>199901</v>
          </cell>
          <cell r="AC91">
            <v>16.78068698735629</v>
          </cell>
          <cell r="AD91">
            <v>4.7326367547633623</v>
          </cell>
          <cell r="AE91">
            <v>-5.4506959772962773</v>
          </cell>
          <cell r="AF91">
            <v>2.5238196061825278</v>
          </cell>
          <cell r="AG91">
            <v>56.441732933761699</v>
          </cell>
        </row>
        <row r="92">
          <cell r="A92">
            <v>199902</v>
          </cell>
          <cell r="B92">
            <v>5.3967747086060882</v>
          </cell>
          <cell r="C92">
            <v>-32.631763935264331</v>
          </cell>
          <cell r="D92">
            <v>4.2324937930012396</v>
          </cell>
          <cell r="E92">
            <v>3.3452403938984361</v>
          </cell>
          <cell r="F92">
            <v>7.6902112196229666</v>
          </cell>
          <cell r="G92">
            <v>43.658253162453008</v>
          </cell>
          <cell r="H92">
            <v>-7.0000655991637188</v>
          </cell>
          <cell r="I92">
            <v>51.239429298751844</v>
          </cell>
          <cell r="K92">
            <v>199902</v>
          </cell>
          <cell r="L92">
            <v>2.7444481272787442</v>
          </cell>
          <cell r="M92">
            <v>4.2324937930012112</v>
          </cell>
          <cell r="N92">
            <v>3.3452403938984361</v>
          </cell>
          <cell r="O92">
            <v>7.6902112196229666</v>
          </cell>
          <cell r="P92">
            <v>43.658253162453008</v>
          </cell>
          <cell r="R92">
            <v>199902</v>
          </cell>
          <cell r="S92">
            <v>10.211548067446969</v>
          </cell>
          <cell r="T92">
            <v>-26.357279063864681</v>
          </cell>
          <cell r="U92">
            <v>4.4880738821341026</v>
          </cell>
          <cell r="V92">
            <v>-1.2047069789118297</v>
          </cell>
          <cell r="W92">
            <v>5.0164365548981209</v>
          </cell>
          <cell r="X92">
            <v>50.221617206875635</v>
          </cell>
          <cell r="Y92">
            <v>-5.4043583352348605</v>
          </cell>
          <cell r="Z92">
            <v>95.794537788278831</v>
          </cell>
          <cell r="AB92">
            <v>199902</v>
          </cell>
          <cell r="AC92">
            <v>9.490609237549279</v>
          </cell>
          <cell r="AD92">
            <v>4.4880738821340742</v>
          </cell>
          <cell r="AE92">
            <v>-1.2047069789118154</v>
          </cell>
          <cell r="AF92">
            <v>5.0164365548980783</v>
          </cell>
          <cell r="AG92">
            <v>50.221617206875692</v>
          </cell>
        </row>
        <row r="93">
          <cell r="A93">
            <v>199903</v>
          </cell>
          <cell r="B93">
            <v>8.5127055306427621</v>
          </cell>
          <cell r="C93">
            <v>-23.375916393231776</v>
          </cell>
          <cell r="D93">
            <v>11.764983928909061</v>
          </cell>
          <cell r="E93">
            <v>3.6964626716377182</v>
          </cell>
          <cell r="F93">
            <v>5.0393421124528714</v>
          </cell>
          <cell r="G93">
            <v>51.166858408698317</v>
          </cell>
          <cell r="H93">
            <v>-0.46886354432636779</v>
          </cell>
          <cell r="I93">
            <v>0.64454283670139034</v>
          </cell>
          <cell r="K93">
            <v>199903</v>
          </cell>
          <cell r="L93">
            <v>3.7032514119981812</v>
          </cell>
          <cell r="M93">
            <v>11.764983928909061</v>
          </cell>
          <cell r="N93">
            <v>3.696462671637704</v>
          </cell>
          <cell r="O93">
            <v>5.0393421124528714</v>
          </cell>
          <cell r="P93">
            <v>51.166858408698346</v>
          </cell>
          <cell r="R93">
            <v>199903</v>
          </cell>
          <cell r="S93">
            <v>9.6144922206754018</v>
          </cell>
          <cell r="T93">
            <v>-25.306895385267126</v>
          </cell>
          <cell r="U93">
            <v>6.949457401522892</v>
          </cell>
          <cell r="V93">
            <v>0.45602304765131407</v>
          </cell>
          <cell r="W93">
            <v>5.0244176416270818</v>
          </cell>
          <cell r="X93">
            <v>50.541629569046648</v>
          </cell>
          <cell r="Y93">
            <v>-3.7813137948015623</v>
          </cell>
          <cell r="Z93">
            <v>61.483971929818125</v>
          </cell>
          <cell r="AB93">
            <v>199903</v>
          </cell>
          <cell r="AC93">
            <v>7.4039011932543843</v>
          </cell>
          <cell r="AD93">
            <v>6.949457401522892</v>
          </cell>
          <cell r="AE93">
            <v>0.45602304765131407</v>
          </cell>
          <cell r="AF93">
            <v>5.0244176416270818</v>
          </cell>
          <cell r="AG93">
            <v>50.541629569046677</v>
          </cell>
        </row>
        <row r="94">
          <cell r="A94">
            <v>199904</v>
          </cell>
          <cell r="B94">
            <v>1.7619273736035836</v>
          </cell>
          <cell r="C94">
            <v>-5.163981471750887</v>
          </cell>
          <cell r="D94">
            <v>16.956220932467232</v>
          </cell>
          <cell r="E94">
            <v>4.2022293736299474</v>
          </cell>
          <cell r="F94">
            <v>5.6935614865432456</v>
          </cell>
          <cell r="G94">
            <v>44.49269176058894</v>
          </cell>
          <cell r="H94">
            <v>-4.9452469693940628</v>
          </cell>
          <cell r="I94">
            <v>41.063360537171604</v>
          </cell>
          <cell r="K94">
            <v>199904</v>
          </cell>
          <cell r="L94">
            <v>-5.4599177800611187E-2</v>
          </cell>
          <cell r="M94">
            <v>16.956220932467232</v>
          </cell>
          <cell r="N94">
            <v>4.2022293736299474</v>
          </cell>
          <cell r="O94">
            <v>5.6935614865432456</v>
          </cell>
          <cell r="P94">
            <v>44.492691760588912</v>
          </cell>
          <cell r="R94">
            <v>199904</v>
          </cell>
          <cell r="S94">
            <v>7.5771919131663878</v>
          </cell>
          <cell r="T94">
            <v>-21.141309572071606</v>
          </cell>
          <cell r="U94">
            <v>9.3289584323474628</v>
          </cell>
          <cell r="V94">
            <v>1.3862188766647279</v>
          </cell>
          <cell r="W94">
            <v>5.1941685493840311</v>
          </cell>
          <cell r="X94">
            <v>49.012004055990587</v>
          </cell>
          <cell r="Y94">
            <v>-4.0706879693100433</v>
          </cell>
          <cell r="Z94">
            <v>56.669874447482272</v>
          </cell>
          <cell r="AB94">
            <v>199904</v>
          </cell>
          <cell r="AC94">
            <v>5.5000819806525669</v>
          </cell>
          <cell r="AD94">
            <v>9.3289584323474486</v>
          </cell>
          <cell r="AE94">
            <v>1.3862188766647279</v>
          </cell>
          <cell r="AF94">
            <v>5.1941685493840168</v>
          </cell>
          <cell r="AG94">
            <v>49.012004055990587</v>
          </cell>
        </row>
        <row r="95">
          <cell r="A95">
            <v>199905</v>
          </cell>
          <cell r="B95">
            <v>16.4886267006803</v>
          </cell>
          <cell r="C95">
            <v>-19.725845579363167</v>
          </cell>
          <cell r="D95">
            <v>17.643284858853718</v>
          </cell>
          <cell r="E95">
            <v>12.517234587354736</v>
          </cell>
          <cell r="F95">
            <v>9.3962415033986417</v>
          </cell>
          <cell r="G95">
            <v>37.209166276059136</v>
          </cell>
          <cell r="H95">
            <v>-8.7343679795520615</v>
          </cell>
          <cell r="I95">
            <v>9.8619677011605233</v>
          </cell>
          <cell r="K95">
            <v>199905</v>
          </cell>
          <cell r="L95">
            <v>21.896067415730357</v>
          </cell>
          <cell r="M95">
            <v>17.64328485885369</v>
          </cell>
          <cell r="N95">
            <v>12.517234587354736</v>
          </cell>
          <cell r="O95">
            <v>9.3962415033986417</v>
          </cell>
          <cell r="P95">
            <v>37.209166276059136</v>
          </cell>
          <cell r="R95">
            <v>199905</v>
          </cell>
          <cell r="S95">
            <v>9.3251258743445788</v>
          </cell>
          <cell r="T95">
            <v>-20.84634385357549</v>
          </cell>
          <cell r="U95">
            <v>10.911344631096</v>
          </cell>
          <cell r="V95">
            <v>3.505597329783015</v>
          </cell>
          <cell r="W95">
            <v>6.0312457330117013</v>
          </cell>
          <cell r="X95">
            <v>46.691114767010987</v>
          </cell>
          <cell r="Y95">
            <v>-5.0287637020104938</v>
          </cell>
          <cell r="Z95">
            <v>45.524484739654781</v>
          </cell>
          <cell r="AB95">
            <v>199905</v>
          </cell>
          <cell r="AC95">
            <v>8.6036155788914215</v>
          </cell>
          <cell r="AD95">
            <v>10.911344631095972</v>
          </cell>
          <cell r="AE95">
            <v>3.505597329783015</v>
          </cell>
          <cell r="AF95">
            <v>6.0312457330116871</v>
          </cell>
          <cell r="AG95">
            <v>46.691114767010987</v>
          </cell>
        </row>
        <row r="96">
          <cell r="A96">
            <v>199906</v>
          </cell>
          <cell r="B96">
            <v>18.957608351787385</v>
          </cell>
          <cell r="C96">
            <v>-15.795712204578393</v>
          </cell>
          <cell r="D96">
            <v>14.860448354707231</v>
          </cell>
          <cell r="E96">
            <v>5.3492733239568651</v>
          </cell>
          <cell r="F96">
            <v>6.6529568697198727</v>
          </cell>
          <cell r="G96">
            <v>57.469628461894757</v>
          </cell>
          <cell r="H96">
            <v>-5.7949264682281836</v>
          </cell>
          <cell r="I96">
            <v>8.6500569617118117</v>
          </cell>
          <cell r="K96">
            <v>199906</v>
          </cell>
          <cell r="L96">
            <v>23.620866007500823</v>
          </cell>
          <cell r="M96">
            <v>14.860448354707231</v>
          </cell>
          <cell r="N96">
            <v>5.3492733239568651</v>
          </cell>
          <cell r="O96">
            <v>6.6529568697198727</v>
          </cell>
          <cell r="P96">
            <v>57.469628461894729</v>
          </cell>
          <cell r="R96">
            <v>199906</v>
          </cell>
          <cell r="S96">
            <v>10.915183428347603</v>
          </cell>
          <cell r="T96">
            <v>-20.101251685177772</v>
          </cell>
          <cell r="U96">
            <v>11.565423926958715</v>
          </cell>
          <cell r="V96">
            <v>3.8128574553864212</v>
          </cell>
          <cell r="W96">
            <v>6.1368959915372585</v>
          </cell>
          <cell r="X96">
            <v>48.524556432655686</v>
          </cell>
          <cell r="Y96">
            <v>-5.1570642803159075</v>
          </cell>
          <cell r="Z96">
            <v>37.689104383704262</v>
          </cell>
          <cell r="AB96">
            <v>199906</v>
          </cell>
          <cell r="AC96">
            <v>11.053451248679025</v>
          </cell>
          <cell r="AD96">
            <v>11.565423926958672</v>
          </cell>
          <cell r="AE96">
            <v>3.8128574553864212</v>
          </cell>
          <cell r="AF96">
            <v>6.1368959915372585</v>
          </cell>
          <cell r="AG96">
            <v>48.524556432655686</v>
          </cell>
        </row>
        <row r="97">
          <cell r="A97">
            <v>199907</v>
          </cell>
          <cell r="B97">
            <v>5.0874678790274714</v>
          </cell>
          <cell r="C97">
            <v>-10.996052608287741</v>
          </cell>
          <cell r="D97">
            <v>4.7713673305349573</v>
          </cell>
          <cell r="E97">
            <v>1.6257511529324233</v>
          </cell>
          <cell r="F97">
            <v>-1.5633916840303073</v>
          </cell>
          <cell r="G97">
            <v>36.047951111683005</v>
          </cell>
          <cell r="H97">
            <v>-8.8531683462975508</v>
          </cell>
          <cell r="I97">
            <v>-24.590273001976243</v>
          </cell>
          <cell r="K97">
            <v>199907</v>
          </cell>
          <cell r="L97">
            <v>9.4260322756584998</v>
          </cell>
          <cell r="M97">
            <v>4.7713673305349573</v>
          </cell>
          <cell r="N97">
            <v>1.6257511529323949</v>
          </cell>
          <cell r="O97">
            <v>-1.5633916840303073</v>
          </cell>
          <cell r="P97">
            <v>36.047951111683005</v>
          </cell>
          <cell r="R97">
            <v>199907</v>
          </cell>
          <cell r="S97">
            <v>10.042477299805384</v>
          </cell>
          <cell r="T97">
            <v>-18.849886268260946</v>
          </cell>
          <cell r="U97">
            <v>10.507821867864138</v>
          </cell>
          <cell r="V97">
            <v>3.4987119868856666</v>
          </cell>
          <cell r="W97">
            <v>4.9738099199563948</v>
          </cell>
          <cell r="X97">
            <v>46.592693436457012</v>
          </cell>
          <cell r="Y97">
            <v>-5.7125238760556272</v>
          </cell>
          <cell r="Z97">
            <v>22.948931568655468</v>
          </cell>
          <cell r="AB97">
            <v>199907</v>
          </cell>
          <cell r="AC97">
            <v>10.813001578505776</v>
          </cell>
          <cell r="AD97">
            <v>10.507821867864124</v>
          </cell>
          <cell r="AE97">
            <v>3.4987119868856666</v>
          </cell>
          <cell r="AF97">
            <v>4.9738099199563806</v>
          </cell>
          <cell r="AG97">
            <v>46.592693436456983</v>
          </cell>
        </row>
        <row r="98">
          <cell r="A98">
            <v>199908</v>
          </cell>
          <cell r="B98">
            <v>18.848906851049335</v>
          </cell>
          <cell r="C98">
            <v>-6.5837600585223299</v>
          </cell>
          <cell r="D98">
            <v>5.1581500243656393</v>
          </cell>
          <cell r="E98">
            <v>11.477754994993077</v>
          </cell>
          <cell r="F98">
            <v>-0.25908474621776634</v>
          </cell>
          <cell r="G98">
            <v>30.2136445229429</v>
          </cell>
          <cell r="H98">
            <v>-12.733636833321157</v>
          </cell>
          <cell r="I98">
            <v>-12.674047799851579</v>
          </cell>
          <cell r="K98">
            <v>199908</v>
          </cell>
          <cell r="L98">
            <v>19.66631388906184</v>
          </cell>
          <cell r="M98">
            <v>5.1581500243656109</v>
          </cell>
          <cell r="N98">
            <v>11.477754994993077</v>
          </cell>
          <cell r="O98">
            <v>-0.25908474621776634</v>
          </cell>
          <cell r="P98">
            <v>30.2136445229429</v>
          </cell>
          <cell r="R98">
            <v>199908</v>
          </cell>
          <cell r="S98">
            <v>11.204293753372568</v>
          </cell>
          <cell r="T98">
            <v>-17.416130568021089</v>
          </cell>
          <cell r="U98">
            <v>9.7965576628390068</v>
          </cell>
          <cell r="V98">
            <v>4.4805370072641466</v>
          </cell>
          <cell r="W98">
            <v>4.2939167623040788</v>
          </cell>
          <cell r="X98">
            <v>44.272673667662644</v>
          </cell>
          <cell r="Y98">
            <v>-6.639494810030385</v>
          </cell>
          <cell r="Z98">
            <v>15.176191728196045</v>
          </cell>
          <cell r="AB98">
            <v>199908</v>
          </cell>
          <cell r="AC98">
            <v>11.983051196083665</v>
          </cell>
          <cell r="AD98">
            <v>9.7965576628390068</v>
          </cell>
          <cell r="AE98">
            <v>4.4805370072641608</v>
          </cell>
          <cell r="AF98">
            <v>4.2939167623040788</v>
          </cell>
          <cell r="AG98">
            <v>44.272673667662616</v>
          </cell>
        </row>
        <row r="99">
          <cell r="A99">
            <v>199909</v>
          </cell>
          <cell r="B99">
            <v>17.398214616831353</v>
          </cell>
          <cell r="C99">
            <v>-9.947365768968254</v>
          </cell>
          <cell r="D99">
            <v>4.3724321045584276</v>
          </cell>
          <cell r="E99">
            <v>4.7677990189336725</v>
          </cell>
          <cell r="F99">
            <v>1.7492359658999561</v>
          </cell>
          <cell r="G99">
            <v>19.173250536398399</v>
          </cell>
          <cell r="H99">
            <v>-12.173435698239217</v>
          </cell>
          <cell r="I99">
            <v>-23.814620413075687</v>
          </cell>
          <cell r="K99">
            <v>199909</v>
          </cell>
          <cell r="L99">
            <v>17.507418397626154</v>
          </cell>
          <cell r="M99">
            <v>4.3724321045583991</v>
          </cell>
          <cell r="N99">
            <v>4.7677990189336725</v>
          </cell>
          <cell r="O99">
            <v>1.7492359658999703</v>
          </cell>
          <cell r="P99">
            <v>19.173250536398427</v>
          </cell>
          <cell r="R99">
            <v>199909</v>
          </cell>
          <cell r="S99">
            <v>11.874117340376486</v>
          </cell>
          <cell r="T99">
            <v>-16.775645258675041</v>
          </cell>
          <cell r="U99">
            <v>9.1655193900838157</v>
          </cell>
          <cell r="V99">
            <v>4.5131320907828325</v>
          </cell>
          <cell r="W99">
            <v>4.000925997376342</v>
          </cell>
          <cell r="X99">
            <v>41.073196654489806</v>
          </cell>
          <cell r="Y99">
            <v>-7.2619363711976064</v>
          </cell>
          <cell r="Z99">
            <v>7.6916713283256399</v>
          </cell>
          <cell r="AB99">
            <v>199909</v>
          </cell>
          <cell r="AC99">
            <v>12.56541419791705</v>
          </cell>
          <cell r="AD99">
            <v>9.1655193900838157</v>
          </cell>
          <cell r="AE99">
            <v>4.5131320907828325</v>
          </cell>
          <cell r="AF99">
            <v>4.000925997376342</v>
          </cell>
          <cell r="AG99">
            <v>41.073196654489806</v>
          </cell>
        </row>
        <row r="100">
          <cell r="A100">
            <v>199910</v>
          </cell>
          <cell r="B100">
            <v>14.259484464792436</v>
          </cell>
          <cell r="C100">
            <v>-54.785223310421152</v>
          </cell>
          <cell r="D100">
            <v>7.2078484602693607</v>
          </cell>
          <cell r="E100">
            <v>5.7691438897673208</v>
          </cell>
          <cell r="F100">
            <v>3.0861250364711879</v>
          </cell>
          <cell r="G100">
            <v>29.613505023875376</v>
          </cell>
          <cell r="H100">
            <v>-13.625078520743372</v>
          </cell>
          <cell r="I100">
            <v>-24.607113676016951</v>
          </cell>
          <cell r="K100">
            <v>199910</v>
          </cell>
          <cell r="L100">
            <v>13.216195569136758</v>
          </cell>
          <cell r="M100">
            <v>7.2078484602693891</v>
          </cell>
          <cell r="N100">
            <v>5.7691438897673208</v>
          </cell>
          <cell r="O100">
            <v>3.0861250364711594</v>
          </cell>
          <cell r="P100">
            <v>29.613505023875376</v>
          </cell>
          <cell r="R100">
            <v>199910</v>
          </cell>
          <cell r="S100">
            <v>12.129945987970061</v>
          </cell>
          <cell r="T100">
            <v>-20.78266287554122</v>
          </cell>
          <cell r="U100">
            <v>8.9547512951921391</v>
          </cell>
          <cell r="V100">
            <v>4.6428204912909479</v>
          </cell>
          <cell r="W100">
            <v>3.9055674139284946</v>
          </cell>
          <cell r="X100">
            <v>39.723290368284808</v>
          </cell>
          <cell r="Y100">
            <v>-7.9310781421427521</v>
          </cell>
          <cell r="Z100">
            <v>2.8744206308531943</v>
          </cell>
          <cell r="AB100">
            <v>199910</v>
          </cell>
          <cell r="AC100">
            <v>12.635364832241237</v>
          </cell>
          <cell r="AD100">
            <v>8.9547512951921391</v>
          </cell>
          <cell r="AE100">
            <v>4.6428204912909194</v>
          </cell>
          <cell r="AF100">
            <v>3.9055674139284662</v>
          </cell>
          <cell r="AG100">
            <v>39.723290368284779</v>
          </cell>
        </row>
        <row r="101">
          <cell r="A101">
            <v>199911</v>
          </cell>
          <cell r="B101">
            <v>4.5077590711835285</v>
          </cell>
          <cell r="C101">
            <v>2.4285520423395326</v>
          </cell>
          <cell r="D101">
            <v>13.593882263516434</v>
          </cell>
          <cell r="E101">
            <v>7.6811265046559072</v>
          </cell>
          <cell r="F101">
            <v>2.5791197293147547</v>
          </cell>
          <cell r="G101">
            <v>36.7273233025183</v>
          </cell>
          <cell r="H101">
            <v>-9.7939046936465104</v>
          </cell>
          <cell r="I101">
            <v>27.902044081836294</v>
          </cell>
          <cell r="K101">
            <v>199911</v>
          </cell>
          <cell r="L101">
            <v>-0.66583555278516826</v>
          </cell>
          <cell r="M101">
            <v>13.593882263516434</v>
          </cell>
          <cell r="N101">
            <v>7.6811265046559072</v>
          </cell>
          <cell r="O101">
            <v>2.5791197293147547</v>
          </cell>
          <cell r="P101">
            <v>36.7273233025183</v>
          </cell>
          <cell r="R101">
            <v>199911</v>
          </cell>
          <cell r="S101">
            <v>11.358803963800796</v>
          </cell>
          <cell r="T101">
            <v>-19.371328574851688</v>
          </cell>
          <cell r="U101">
            <v>9.3885837372105669</v>
          </cell>
          <cell r="V101">
            <v>4.925779118317692</v>
          </cell>
          <cell r="W101">
            <v>3.7830810986481964</v>
          </cell>
          <cell r="X101">
            <v>39.427768688961606</v>
          </cell>
          <cell r="Y101">
            <v>-8.0965833837832122</v>
          </cell>
          <cell r="Z101">
            <v>5.4268210395037784</v>
          </cell>
          <cell r="AB101">
            <v>199911</v>
          </cell>
          <cell r="AC101">
            <v>11.253601923773132</v>
          </cell>
          <cell r="AD101">
            <v>9.3885837372105669</v>
          </cell>
          <cell r="AE101">
            <v>4.925779118317692</v>
          </cell>
          <cell r="AF101">
            <v>3.7830810986481964</v>
          </cell>
          <cell r="AG101">
            <v>39.427768688961578</v>
          </cell>
        </row>
        <row r="102">
          <cell r="A102">
            <v>199912</v>
          </cell>
          <cell r="B102">
            <v>7.314548353036173</v>
          </cell>
          <cell r="C102">
            <v>-27.970384345558259</v>
          </cell>
          <cell r="D102">
            <v>15.17386659982931</v>
          </cell>
          <cell r="E102">
            <v>6.0873235473432317</v>
          </cell>
          <cell r="F102">
            <v>0.87446912204971738</v>
          </cell>
          <cell r="G102">
            <v>6.8227986990538909</v>
          </cell>
          <cell r="H102">
            <v>-11.298067915975551</v>
          </cell>
          <cell r="I102">
            <v>-31.660584771906201</v>
          </cell>
          <cell r="K102">
            <v>199912</v>
          </cell>
          <cell r="L102">
            <v>3.838240150379761</v>
          </cell>
          <cell r="M102">
            <v>15.173866599829338</v>
          </cell>
          <cell r="N102">
            <v>6.0873235473432317</v>
          </cell>
          <cell r="O102">
            <v>0.8744691220497316</v>
          </cell>
          <cell r="P102">
            <v>6.8227986990538625</v>
          </cell>
          <cell r="R102">
            <v>199912</v>
          </cell>
          <cell r="S102">
            <v>10.954652851627671</v>
          </cell>
          <cell r="T102">
            <v>-20.032344977342362</v>
          </cell>
          <cell r="U102">
            <v>9.8674237653310257</v>
          </cell>
          <cell r="V102">
            <v>5.0218848947662451</v>
          </cell>
          <cell r="W102">
            <v>3.5426436360873765</v>
          </cell>
          <cell r="X102">
            <v>36.135223636696765</v>
          </cell>
          <cell r="Y102">
            <v>-8.3618733399888896</v>
          </cell>
          <cell r="Z102">
            <v>1.4732911924454299</v>
          </cell>
          <cell r="AB102">
            <v>199912</v>
          </cell>
          <cell r="AC102">
            <v>10.483598687472977</v>
          </cell>
          <cell r="AD102">
            <v>9.8674237653310257</v>
          </cell>
          <cell r="AE102">
            <v>5.0218848947662451</v>
          </cell>
          <cell r="AF102">
            <v>3.5426436360873765</v>
          </cell>
          <cell r="AG102">
            <v>36.135223636696736</v>
          </cell>
        </row>
        <row r="103">
          <cell r="A103">
            <v>200001</v>
          </cell>
          <cell r="B103">
            <v>12.985653446265857</v>
          </cell>
          <cell r="C103">
            <v>11.521726542530743</v>
          </cell>
          <cell r="D103">
            <v>2.4766386782231677</v>
          </cell>
          <cell r="E103">
            <v>7.2609462099194815</v>
          </cell>
          <cell r="F103">
            <v>0.80679580906750914</v>
          </cell>
          <cell r="G103">
            <v>7.8689196186612094</v>
          </cell>
          <cell r="H103">
            <v>-10.93745458519497</v>
          </cell>
          <cell r="I103">
            <v>-57.604004963502184</v>
          </cell>
          <cell r="K103">
            <v>200001</v>
          </cell>
          <cell r="L103">
            <v>11.946386946386923</v>
          </cell>
          <cell r="M103">
            <v>2.476638678223182</v>
          </cell>
          <cell r="N103">
            <v>7.2609462099194815</v>
          </cell>
          <cell r="O103">
            <v>0.80679580906748072</v>
          </cell>
          <cell r="P103">
            <v>7.8689196186612094</v>
          </cell>
          <cell r="R103">
            <v>200001</v>
          </cell>
          <cell r="S103">
            <v>12.985653446265857</v>
          </cell>
          <cell r="T103">
            <v>11.521726542530743</v>
          </cell>
          <cell r="U103">
            <v>2.4766386782231677</v>
          </cell>
          <cell r="V103">
            <v>7.2609462099194815</v>
          </cell>
          <cell r="W103">
            <v>0.80679580906750914</v>
          </cell>
          <cell r="X103">
            <v>7.8689196186612094</v>
          </cell>
          <cell r="Y103">
            <v>-10.93745458519497</v>
          </cell>
          <cell r="Z103">
            <v>-57.604004963502184</v>
          </cell>
          <cell r="AB103">
            <v>200001</v>
          </cell>
          <cell r="AC103">
            <v>11.946386946386923</v>
          </cell>
          <cell r="AD103">
            <v>2.476638678223182</v>
          </cell>
          <cell r="AE103">
            <v>7.2609462099194815</v>
          </cell>
          <cell r="AF103">
            <v>0.80679580906748072</v>
          </cell>
          <cell r="AG103">
            <v>7.8689196186612094</v>
          </cell>
        </row>
        <row r="104">
          <cell r="A104">
            <v>200002</v>
          </cell>
          <cell r="B104">
            <v>10.571630561026097</v>
          </cell>
          <cell r="C104">
            <v>15.915461560716949</v>
          </cell>
          <cell r="D104">
            <v>6.7288036168208265</v>
          </cell>
          <cell r="E104">
            <v>0.96688308655240007</v>
          </cell>
          <cell r="F104">
            <v>1.9304313593161169</v>
          </cell>
          <cell r="G104">
            <v>15.889194403051164</v>
          </cell>
          <cell r="H104">
            <v>-7.1420932652322904</v>
          </cell>
          <cell r="I104">
            <v>-23.939398479145765</v>
          </cell>
          <cell r="K104">
            <v>200002</v>
          </cell>
          <cell r="L104">
            <v>7.7198528937350517</v>
          </cell>
          <cell r="M104">
            <v>6.7288036168207981</v>
          </cell>
          <cell r="N104">
            <v>0.96688308655240007</v>
          </cell>
          <cell r="O104">
            <v>1.9304313593161453</v>
          </cell>
          <cell r="P104">
            <v>15.88919440305115</v>
          </cell>
          <cell r="R104">
            <v>200002</v>
          </cell>
          <cell r="S104">
            <v>11.81449587809449</v>
          </cell>
          <cell r="T104">
            <v>13.568425401608877</v>
          </cell>
          <cell r="U104">
            <v>4.550801628981759</v>
          </cell>
          <cell r="V104">
            <v>4.0827397518751241</v>
          </cell>
          <cell r="W104">
            <v>1.362716250339119</v>
          </cell>
          <cell r="X104">
            <v>11.600877834230715</v>
          </cell>
          <cell r="Y104">
            <v>-9.145797008002404</v>
          </cell>
          <cell r="Z104">
            <v>-43.596446293810352</v>
          </cell>
          <cell r="AB104">
            <v>200002</v>
          </cell>
          <cell r="AC104">
            <v>9.8864815571836999</v>
          </cell>
          <cell r="AD104">
            <v>4.550801628981759</v>
          </cell>
          <cell r="AE104">
            <v>4.0827397518750956</v>
          </cell>
          <cell r="AF104">
            <v>1.362716250339119</v>
          </cell>
          <cell r="AG104">
            <v>11.600877834230715</v>
          </cell>
        </row>
        <row r="105">
          <cell r="A105">
            <v>200003</v>
          </cell>
          <cell r="B105">
            <v>-6.120715384438796</v>
          </cell>
          <cell r="C105">
            <v>-9.1613155069776582</v>
          </cell>
          <cell r="D105">
            <v>9.9386762529078965E-2</v>
          </cell>
          <cell r="E105">
            <v>-0.19730784408295676</v>
          </cell>
          <cell r="F105">
            <v>-4.4568426254665638</v>
          </cell>
          <cell r="G105">
            <v>6.2308024265935273</v>
          </cell>
          <cell r="H105">
            <v>-8.7664913973585357</v>
          </cell>
          <cell r="I105">
            <v>-4.8436529590263291</v>
          </cell>
          <cell r="K105">
            <v>200003</v>
          </cell>
          <cell r="L105">
            <v>-12.547103155911472</v>
          </cell>
          <cell r="M105">
            <v>9.9386762529093176E-2</v>
          </cell>
          <cell r="N105">
            <v>-0.19730784408294255</v>
          </cell>
          <cell r="O105">
            <v>-4.4568426254665781</v>
          </cell>
          <cell r="P105">
            <v>6.2308024265935131</v>
          </cell>
          <cell r="R105">
            <v>200003</v>
          </cell>
          <cell r="S105">
            <v>5.5745483010367849</v>
          </cell>
          <cell r="T105">
            <v>5.3533335590695259</v>
          </cell>
          <cell r="U105">
            <v>2.9773350300760626</v>
          </cell>
          <cell r="V105">
            <v>2.5856912813434718</v>
          </cell>
          <cell r="W105">
            <v>-0.6653070473600593</v>
          </cell>
          <cell r="X105">
            <v>9.7752826948872098</v>
          </cell>
          <cell r="Y105">
            <v>-9.0167676467613518</v>
          </cell>
          <cell r="Z105">
            <v>-34.887152684007631</v>
          </cell>
          <cell r="AB105">
            <v>200003</v>
          </cell>
          <cell r="AC105">
            <v>2.0764579276416839</v>
          </cell>
          <cell r="AD105">
            <v>2.9773350300760626</v>
          </cell>
          <cell r="AE105">
            <v>2.5856912813434718</v>
          </cell>
          <cell r="AF105">
            <v>-0.66530704736007351</v>
          </cell>
          <cell r="AG105">
            <v>9.7752826948872098</v>
          </cell>
        </row>
        <row r="106">
          <cell r="A106">
            <v>200004</v>
          </cell>
          <cell r="B106">
            <v>8.3206444324377458</v>
          </cell>
          <cell r="C106">
            <v>-24.404381366406682</v>
          </cell>
          <cell r="D106">
            <v>8.4849181962085964</v>
          </cell>
          <cell r="E106">
            <v>-1.1995345089964928</v>
          </cell>
          <cell r="F106">
            <v>-4.4064652888182394</v>
          </cell>
          <cell r="G106">
            <v>8.4862448483055744</v>
          </cell>
          <cell r="H106">
            <v>-9.3075019103470282</v>
          </cell>
          <cell r="I106">
            <v>-9.0250502429066444</v>
          </cell>
          <cell r="K106">
            <v>200004</v>
          </cell>
          <cell r="L106">
            <v>9.0009319065522391</v>
          </cell>
          <cell r="M106">
            <v>8.4849181962085964</v>
          </cell>
          <cell r="N106">
            <v>-1.1995345089964928</v>
          </cell>
          <cell r="O106">
            <v>-4.4064652888182252</v>
          </cell>
          <cell r="P106">
            <v>8.4862448483055744</v>
          </cell>
          <cell r="R106">
            <v>200004</v>
          </cell>
          <cell r="S106">
            <v>6.2484931771059422</v>
          </cell>
          <cell r="T106">
            <v>-2.0474400639374437</v>
          </cell>
          <cell r="U106">
            <v>4.3783456920165804</v>
          </cell>
          <cell r="V106">
            <v>1.619701417524297</v>
          </cell>
          <cell r="W106">
            <v>-1.6188835984196004</v>
          </cell>
          <cell r="X106">
            <v>9.4592032208608003</v>
          </cell>
          <cell r="Y106">
            <v>-9.0883903070315029</v>
          </cell>
          <cell r="Z106">
            <v>-29.397578004759438</v>
          </cell>
          <cell r="AB106">
            <v>200004</v>
          </cell>
          <cell r="AC106">
            <v>3.7509033406118277</v>
          </cell>
          <cell r="AD106">
            <v>4.3783456920166088</v>
          </cell>
          <cell r="AE106">
            <v>1.6197014175243254</v>
          </cell>
          <cell r="AF106">
            <v>-1.6188835984196146</v>
          </cell>
          <cell r="AG106">
            <v>9.4592032208608288</v>
          </cell>
        </row>
        <row r="107">
          <cell r="A107">
            <v>200005</v>
          </cell>
          <cell r="B107">
            <v>0.5474827200766299</v>
          </cell>
          <cell r="C107">
            <v>-25.067936663647259</v>
          </cell>
          <cell r="D107">
            <v>11.45907355687396</v>
          </cell>
          <cell r="E107">
            <v>-5.4573304157549245</v>
          </cell>
          <cell r="F107">
            <v>0.87327694235588638</v>
          </cell>
          <cell r="G107">
            <v>15.737527962577019</v>
          </cell>
          <cell r="H107">
            <v>-3.179067293670073</v>
          </cell>
          <cell r="I107">
            <v>-16.256257299544174</v>
          </cell>
          <cell r="K107">
            <v>200005</v>
          </cell>
          <cell r="L107">
            <v>-4.0701693743518916</v>
          </cell>
          <cell r="M107">
            <v>11.459073556873989</v>
          </cell>
          <cell r="N107">
            <v>-5.4573304157549245</v>
          </cell>
          <cell r="O107">
            <v>0.87327694235588638</v>
          </cell>
          <cell r="P107">
            <v>15.737527962577019</v>
          </cell>
          <cell r="R107">
            <v>200005</v>
          </cell>
          <cell r="S107">
            <v>5.0569966960509731</v>
          </cell>
          <cell r="T107">
            <v>-6.9125444834651546</v>
          </cell>
          <cell r="U107">
            <v>5.8077480380807458</v>
          </cell>
          <cell r="V107">
            <v>0.15489551346506403</v>
          </cell>
          <cell r="W107">
            <v>-1.1066754664134066</v>
          </cell>
          <cell r="X107">
            <v>10.613961482505218</v>
          </cell>
          <cell r="Y107">
            <v>-7.9217848609052055</v>
          </cell>
          <cell r="Z107">
            <v>-27.035325295344833</v>
          </cell>
          <cell r="AB107">
            <v>200005</v>
          </cell>
          <cell r="AC107">
            <v>2.0892873535081264</v>
          </cell>
          <cell r="AD107">
            <v>5.8077480380807742</v>
          </cell>
          <cell r="AE107">
            <v>0.15489551346506403</v>
          </cell>
          <cell r="AF107">
            <v>-1.1066754664133924</v>
          </cell>
          <cell r="AG107">
            <v>10.613961482505246</v>
          </cell>
        </row>
        <row r="108">
          <cell r="G108">
            <v>1.1154941884832363</v>
          </cell>
        </row>
        <row r="109">
          <cell r="G109">
            <v>0.11549418848323634</v>
          </cell>
        </row>
        <row r="110">
          <cell r="G110">
            <v>11.549418848323633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"/>
      <sheetName val="ACUM HISTORICO"/>
    </sheetNames>
    <sheetDataSet>
      <sheetData sheetId="0"/>
      <sheetData sheetId="1" refreshError="1">
        <row r="10">
          <cell r="A10">
            <v>0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Mar04 "/>
      <sheetName val="ReporteMar04 "/>
      <sheetName val="Programas2004"/>
      <sheetName val="Jun 04"/>
      <sheetName val="Reporte Jun04"/>
      <sheetName val="Programas Junio2004 "/>
      <sheetName val="Sep 04"/>
      <sheetName val="Reporte Sep04 "/>
      <sheetName val="Programas Sep2004"/>
      <sheetName val="MTC"/>
      <sheetName val="Dic 04"/>
      <sheetName val="Reporte Dic 04"/>
      <sheetName val="Programas Dic2004"/>
      <sheetName val="ReporteDic03  "/>
      <sheetName val="Programas2002"/>
      <sheetName val="Programas2003"/>
    </sheetNames>
    <sheetDataSet>
      <sheetData sheetId="0">
        <row r="1">
          <cell r="C1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 MERCANTIL"/>
      <sheetName val="impuestos diferidos"/>
      <sheetName val="PASIVO CIRCULANTE"/>
      <sheetName val="OTROS ACTIVOS CIRCULANTES"/>
      <sheetName val="OTROS ACT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MAESTRO"/>
      <sheetName val="CTS-TC"/>
      <sheetName val="CTS-TP"/>
      <sheetName val="Liquida"/>
      <sheetName val="Hoja1"/>
      <sheetName val="PLANILLA"/>
      <sheetName val="DISK"/>
      <sheetName val="PLANILLATRAB"/>
      <sheetName val="Hoja8"/>
      <sheetName val="DescSupemsa Disibsa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 t="str">
            <v>S</v>
          </cell>
          <cell r="G1" t="str">
            <v>12</v>
          </cell>
        </row>
        <row r="2">
          <cell r="C2" t="str">
            <v>S</v>
          </cell>
          <cell r="G2" t="str">
            <v>2006</v>
          </cell>
        </row>
        <row r="3">
          <cell r="C3" t="str">
            <v>(Todas)</v>
          </cell>
        </row>
        <row r="4">
          <cell r="C4" t="str">
            <v>(Todas)</v>
          </cell>
          <cell r="G4">
            <v>12</v>
          </cell>
        </row>
        <row r="5">
          <cell r="C5" t="str">
            <v>(Todas)</v>
          </cell>
        </row>
        <row r="6">
          <cell r="C6" t="str">
            <v>(Todas)</v>
          </cell>
        </row>
        <row r="8">
          <cell r="B8" t="str">
            <v>N° Cuenta
CTS</v>
          </cell>
          <cell r="C8" t="str">
            <v>(Todas)</v>
          </cell>
        </row>
        <row r="9">
          <cell r="B9" t="str">
            <v xml:space="preserve">Codigo </v>
          </cell>
          <cell r="C9" t="str">
            <v>(Todas)</v>
          </cell>
        </row>
        <row r="10">
          <cell r="B10" t="str">
            <v xml:space="preserve">Codigo </v>
          </cell>
          <cell r="C10" t="str">
            <v>(Todas)</v>
          </cell>
        </row>
        <row r="11">
          <cell r="B11" t="str">
            <v>Suma de NU_DATO_CALC</v>
          </cell>
          <cell r="O11" t="str">
            <v>TI_CPTO</v>
          </cell>
          <cell r="P11" t="str">
            <v>DE_CPTO</v>
          </cell>
          <cell r="Q11" t="str">
            <v>DE_CPTO</v>
          </cell>
        </row>
        <row r="12">
          <cell r="B12" t="str">
            <v>Suma de NU_DATO_CALC</v>
          </cell>
          <cell r="O12" t="str">
            <v>INGRESOS</v>
          </cell>
          <cell r="P12" t="str">
            <v>INGRESOS</v>
          </cell>
          <cell r="Q12" t="str">
            <v>DE_CPTO</v>
          </cell>
          <cell r="V12" t="str">
            <v>TOTAL</v>
          </cell>
          <cell r="W12" t="str">
            <v>TOTAL</v>
          </cell>
          <cell r="X12" t="str">
            <v>DESCUENTOS</v>
          </cell>
          <cell r="AE12" t="str">
            <v>TOTAL</v>
          </cell>
          <cell r="AF12" t="str">
            <v>APORTACIONES</v>
          </cell>
          <cell r="AG12" t="str">
            <v>APORTACIONES</v>
          </cell>
          <cell r="AH12" t="str">
            <v>TOTAL</v>
          </cell>
          <cell r="AI12" t="str">
            <v>NETO</v>
          </cell>
          <cell r="AJ12" t="str">
            <v>NETO</v>
          </cell>
          <cell r="AK12" t="str">
            <v>TOTAL</v>
          </cell>
          <cell r="AL12" t="str">
            <v>TOTAL</v>
          </cell>
        </row>
        <row r="13">
          <cell r="B13" t="str">
            <v>Apellido Paterno</v>
          </cell>
          <cell r="C13" t="str">
            <v>Apellido materno</v>
          </cell>
          <cell r="D13" t="str">
            <v xml:space="preserve">Nombres </v>
          </cell>
          <cell r="E13" t="str">
            <v xml:space="preserve">Puesto </v>
          </cell>
          <cell r="F13" t="str">
            <v>Fecha nacimiento</v>
          </cell>
          <cell r="G13" t="str">
            <v>DNI</v>
          </cell>
          <cell r="H13" t="str">
            <v>AFP</v>
          </cell>
          <cell r="I13" t="str">
            <v>Tipo Cta.</v>
          </cell>
          <cell r="J13" t="str">
            <v>N° Cuenta</v>
          </cell>
          <cell r="K13" t="str">
            <v>Fecha 
de Ingreso</v>
          </cell>
          <cell r="L13" t="str">
            <v>Fecha 
de Cese</v>
          </cell>
          <cell r="M13" t="str">
            <v>Dias
Trabajados</v>
          </cell>
          <cell r="N13" t="str">
            <v>Dias Vacaciones</v>
          </cell>
          <cell r="O13" t="str">
            <v>Haber
Basico</v>
          </cell>
          <cell r="P13" t="str">
            <v>Asig.
Familiar</v>
          </cell>
          <cell r="Q13" t="str">
            <v>Comisiones</v>
          </cell>
          <cell r="R13" t="str">
            <v>Reintegro
Afecto</v>
          </cell>
          <cell r="S13" t="str">
            <v>Gratificacion</v>
          </cell>
          <cell r="T13" t="str">
            <v>CTS</v>
          </cell>
          <cell r="U13" t="str">
            <v>Asig.
Vivienda</v>
          </cell>
          <cell r="V13" t="str">
            <v>Gratific.
Diciembre</v>
          </cell>
          <cell r="W13" t="str">
            <v>AFP
Fondo</v>
          </cell>
          <cell r="X13" t="str">
            <v>AFP
Fondo</v>
          </cell>
          <cell r="Y13" t="str">
            <v>AFP
Comisión</v>
          </cell>
          <cell r="Z13" t="str">
            <v>AFP
Seguro</v>
          </cell>
          <cell r="AA13" t="str">
            <v>Renta
5ta. Cat.</v>
          </cell>
          <cell r="AB13" t="str">
            <v>Adelanto
de Sueldo</v>
          </cell>
          <cell r="AC13" t="str">
            <v>Desc.
Prestamo</v>
          </cell>
          <cell r="AD13" t="str">
            <v>Adelanto
Gratific.</v>
          </cell>
          <cell r="AE13" t="str">
            <v>Retención
Judicial</v>
          </cell>
          <cell r="AF13" t="str">
            <v>Essalud</v>
          </cell>
          <cell r="AG13" t="str">
            <v>Aporte
EPS</v>
          </cell>
          <cell r="AH13" t="str">
            <v>Aporte
EPS</v>
          </cell>
          <cell r="AI13" t="str">
            <v>TOTAL INGRESOS</v>
          </cell>
          <cell r="AJ13" t="str">
            <v>TOTAL
DCTS.</v>
          </cell>
          <cell r="AK13" t="str">
            <v>TOTAL
DCTS.</v>
          </cell>
        </row>
        <row r="14">
          <cell r="B14" t="str">
            <v>ASENCIO</v>
          </cell>
          <cell r="C14" t="str">
            <v>PIMENTEL</v>
          </cell>
          <cell r="D14" t="str">
            <v>GIAN MARCO</v>
          </cell>
          <cell r="E14" t="str">
            <v>A. ATENCION AL CLIENTE</v>
          </cell>
          <cell r="F14">
            <v>27577</v>
          </cell>
          <cell r="G14" t="str">
            <v>10201406</v>
          </cell>
          <cell r="H14" t="str">
            <v>HOR</v>
          </cell>
          <cell r="I14" t="str">
            <v>AHS</v>
          </cell>
          <cell r="J14" t="str">
            <v>19312808511088</v>
          </cell>
          <cell r="K14">
            <v>38859</v>
          </cell>
          <cell r="L14" t="str">
            <v>(en blanco)</v>
          </cell>
          <cell r="M14">
            <v>30</v>
          </cell>
          <cell r="N14" t="str">
            <v>(en blanco)</v>
          </cell>
          <cell r="O14">
            <v>3500</v>
          </cell>
          <cell r="P14">
            <v>3246</v>
          </cell>
          <cell r="Q14" t="str">
            <v>Asig.
Familiar</v>
          </cell>
          <cell r="R14" t="str">
            <v>Hrs. Extras
al 25%</v>
          </cell>
          <cell r="S14" t="str">
            <v>Comisiones</v>
          </cell>
          <cell r="T14" t="str">
            <v>Gratificacion</v>
          </cell>
          <cell r="U14" t="str">
            <v>CTS</v>
          </cell>
          <cell r="V14">
            <v>3500</v>
          </cell>
          <cell r="W14">
            <v>7000</v>
          </cell>
          <cell r="X14">
            <v>700</v>
          </cell>
          <cell r="Y14">
            <v>136.5</v>
          </cell>
          <cell r="Z14">
            <v>58.12</v>
          </cell>
          <cell r="AA14">
            <v>893</v>
          </cell>
          <cell r="AB14">
            <v>250</v>
          </cell>
          <cell r="AC14" t="str">
            <v>Renta
5ta. Cat.</v>
          </cell>
          <cell r="AD14">
            <v>2975</v>
          </cell>
          <cell r="AE14">
            <v>4762.62</v>
          </cell>
          <cell r="AF14">
            <v>472.5</v>
          </cell>
          <cell r="AG14">
            <v>157.5</v>
          </cell>
          <cell r="AH14">
            <v>630</v>
          </cell>
          <cell r="AI14">
            <v>7000</v>
          </cell>
          <cell r="AJ14">
            <v>-4762.62</v>
          </cell>
          <cell r="AK14">
            <v>2237.38</v>
          </cell>
          <cell r="AL14">
            <v>2282.41</v>
          </cell>
          <cell r="AN14">
            <v>250</v>
          </cell>
          <cell r="AO14" t="str">
            <v>BITAR CHACRA</v>
          </cell>
        </row>
        <row r="15">
          <cell r="B15" t="str">
            <v>BOCANEGRA</v>
          </cell>
          <cell r="C15" t="str">
            <v>SANCHEZ</v>
          </cell>
          <cell r="D15" t="str">
            <v>RICARDO FELIPE</v>
          </cell>
          <cell r="E15" t="str">
            <v>GERENTE DE OPERACIONES</v>
          </cell>
          <cell r="F15">
            <v>25655</v>
          </cell>
          <cell r="G15" t="str">
            <v>07870782</v>
          </cell>
          <cell r="H15" t="str">
            <v>INT</v>
          </cell>
          <cell r="I15" t="str">
            <v>AHD</v>
          </cell>
          <cell r="J15" t="str">
            <v>19314549561124</v>
          </cell>
          <cell r="K15">
            <v>38901</v>
          </cell>
          <cell r="L15" t="str">
            <v>(en blanco)</v>
          </cell>
          <cell r="M15">
            <v>30</v>
          </cell>
          <cell r="N15" t="str">
            <v>(en blanco)</v>
          </cell>
          <cell r="O15">
            <v>16045</v>
          </cell>
          <cell r="P15">
            <v>8115</v>
          </cell>
          <cell r="Q15">
            <v>50</v>
          </cell>
          <cell r="S15">
            <v>2674.17</v>
          </cell>
          <cell r="T15">
            <v>1559.93</v>
          </cell>
          <cell r="V15">
            <v>8165</v>
          </cell>
          <cell r="W15">
            <v>20279.099999999999</v>
          </cell>
          <cell r="X15">
            <v>1871.92</v>
          </cell>
          <cell r="Y15">
            <v>336.95</v>
          </cell>
          <cell r="Z15">
            <v>58.12</v>
          </cell>
          <cell r="AA15">
            <v>9414</v>
          </cell>
          <cell r="AB15">
            <v>30.8</v>
          </cell>
          <cell r="AC15">
            <v>6418</v>
          </cell>
          <cell r="AE15">
            <v>18098.990000000002</v>
          </cell>
          <cell r="AF15">
            <v>1263.54</v>
          </cell>
          <cell r="AG15">
            <v>421.18</v>
          </cell>
          <cell r="AH15">
            <v>1684.72</v>
          </cell>
          <cell r="AI15">
            <v>20279.099999999999</v>
          </cell>
          <cell r="AJ15">
            <v>-18098.990000000002</v>
          </cell>
          <cell r="AK15">
            <v>2180.11</v>
          </cell>
          <cell r="AL15">
            <v>6029.41</v>
          </cell>
          <cell r="AN15">
            <v>0</v>
          </cell>
          <cell r="AO15" t="str">
            <v>GARCIA AGUIRRE</v>
          </cell>
        </row>
        <row r="16">
          <cell r="B16" t="str">
            <v>BOLAÑOS</v>
          </cell>
          <cell r="C16" t="str">
            <v>LOZADA</v>
          </cell>
          <cell r="D16" t="str">
            <v>DORA LICELY</v>
          </cell>
          <cell r="E16" t="str">
            <v>ANALISTA DE ADM. Y VTAS.</v>
          </cell>
          <cell r="F16">
            <v>28370</v>
          </cell>
          <cell r="G16" t="str">
            <v>10468421</v>
          </cell>
          <cell r="H16" t="str">
            <v>PRI</v>
          </cell>
          <cell r="I16" t="str">
            <v>AHS</v>
          </cell>
          <cell r="J16" t="str">
            <v>19314850382084</v>
          </cell>
          <cell r="K16">
            <v>39022</v>
          </cell>
          <cell r="L16" t="str">
            <v>(en blanco)</v>
          </cell>
          <cell r="M16">
            <v>30</v>
          </cell>
          <cell r="N16" t="str">
            <v>(en blanco)</v>
          </cell>
          <cell r="O16">
            <v>2000</v>
          </cell>
          <cell r="P16">
            <v>50</v>
          </cell>
          <cell r="Q16">
            <v>50</v>
          </cell>
          <cell r="R16">
            <v>32.46</v>
          </cell>
          <cell r="S16">
            <v>255.1</v>
          </cell>
          <cell r="T16">
            <v>2674.17</v>
          </cell>
          <cell r="U16">
            <v>1559.93</v>
          </cell>
          <cell r="V16">
            <v>683.33</v>
          </cell>
          <cell r="W16">
            <v>2733.33</v>
          </cell>
          <cell r="X16">
            <v>273.33</v>
          </cell>
          <cell r="Y16">
            <v>41</v>
          </cell>
          <cell r="Z16">
            <v>24.6</v>
          </cell>
          <cell r="AA16">
            <v>198</v>
          </cell>
          <cell r="AB16">
            <v>282.2</v>
          </cell>
          <cell r="AC16">
            <v>100.1</v>
          </cell>
          <cell r="AD16">
            <v>580.83000000000004</v>
          </cell>
          <cell r="AE16">
            <v>1117.76</v>
          </cell>
          <cell r="AF16">
            <v>184.5</v>
          </cell>
          <cell r="AG16">
            <v>61.5</v>
          </cell>
          <cell r="AH16">
            <v>246</v>
          </cell>
          <cell r="AI16">
            <v>2733.33</v>
          </cell>
          <cell r="AJ16">
            <v>-1117.76</v>
          </cell>
          <cell r="AK16">
            <v>1615.57</v>
          </cell>
          <cell r="AL16">
            <v>169.3</v>
          </cell>
          <cell r="AN16">
            <v>0</v>
          </cell>
          <cell r="AO16" t="str">
            <v>TRUJILLO CHAVEZ</v>
          </cell>
        </row>
        <row r="17">
          <cell r="B17" t="str">
            <v>BRICEÑO</v>
          </cell>
          <cell r="C17" t="str">
            <v>DELGADO</v>
          </cell>
          <cell r="D17" t="str">
            <v>HECTOR FABIAN</v>
          </cell>
          <cell r="E17" t="str">
            <v>JEFE DE VENTAS REGIONAL SUR</v>
          </cell>
          <cell r="F17">
            <v>23772</v>
          </cell>
          <cell r="G17" t="str">
            <v>30424206</v>
          </cell>
          <cell r="H17" t="str">
            <v>HOR</v>
          </cell>
          <cell r="I17" t="str">
            <v>AHS</v>
          </cell>
          <cell r="J17" t="str">
            <v>21514555332051</v>
          </cell>
          <cell r="K17">
            <v>38915</v>
          </cell>
          <cell r="L17" t="str">
            <v>(en blanco)</v>
          </cell>
          <cell r="M17">
            <v>30</v>
          </cell>
          <cell r="N17" t="str">
            <v>(en blanco)</v>
          </cell>
          <cell r="O17">
            <v>4800</v>
          </cell>
          <cell r="P17">
            <v>50</v>
          </cell>
          <cell r="Q17">
            <v>1200</v>
          </cell>
          <cell r="V17">
            <v>4952.78</v>
          </cell>
          <cell r="W17">
            <v>11002.78</v>
          </cell>
          <cell r="X17">
            <v>1100.28</v>
          </cell>
          <cell r="Y17">
            <v>214.55</v>
          </cell>
          <cell r="Z17">
            <v>58.12</v>
          </cell>
          <cell r="AA17">
            <v>2159</v>
          </cell>
          <cell r="AB17">
            <v>4192.1000000000004</v>
          </cell>
          <cell r="AC17">
            <v>56.88</v>
          </cell>
          <cell r="AD17">
            <v>4209.8599999999997</v>
          </cell>
          <cell r="AE17">
            <v>7741.81</v>
          </cell>
          <cell r="AF17">
            <v>742.69</v>
          </cell>
          <cell r="AG17">
            <v>247.56</v>
          </cell>
          <cell r="AH17">
            <v>990.25</v>
          </cell>
          <cell r="AI17">
            <v>11002.78</v>
          </cell>
          <cell r="AJ17">
            <v>-7741.81</v>
          </cell>
          <cell r="AK17">
            <v>3260.97</v>
          </cell>
          <cell r="AL17">
            <v>1823.01</v>
          </cell>
          <cell r="AN17">
            <v>4192.1000000000004</v>
          </cell>
          <cell r="AO17" t="str">
            <v>CHREM SAN MARTIN</v>
          </cell>
        </row>
        <row r="18">
          <cell r="B18" t="str">
            <v>CAMPOS</v>
          </cell>
          <cell r="C18" t="str">
            <v>GALA</v>
          </cell>
          <cell r="D18" t="str">
            <v>ANIK ANNA</v>
          </cell>
          <cell r="E18" t="str">
            <v>ASIST. DE TESORERIA</v>
          </cell>
          <cell r="F18">
            <v>28306</v>
          </cell>
          <cell r="G18" t="str">
            <v>10721030</v>
          </cell>
          <cell r="H18" t="str">
            <v>PRI</v>
          </cell>
          <cell r="I18" t="str">
            <v>AHS</v>
          </cell>
          <cell r="J18" t="str">
            <v>19313327334052</v>
          </cell>
          <cell r="K18">
            <v>38826</v>
          </cell>
          <cell r="L18" t="str">
            <v>(en blanco)</v>
          </cell>
          <cell r="M18">
            <v>30</v>
          </cell>
          <cell r="N18" t="str">
            <v>(en blanco)</v>
          </cell>
          <cell r="O18">
            <v>3000</v>
          </cell>
          <cell r="P18">
            <v>8115</v>
          </cell>
          <cell r="Q18">
            <v>50</v>
          </cell>
          <cell r="S18">
            <v>3621.96</v>
          </cell>
          <cell r="V18">
            <v>3000</v>
          </cell>
          <cell r="W18">
            <v>6000</v>
          </cell>
          <cell r="X18">
            <v>600</v>
          </cell>
          <cell r="Y18">
            <v>90</v>
          </cell>
          <cell r="Z18">
            <v>54</v>
          </cell>
          <cell r="AA18">
            <v>88</v>
          </cell>
          <cell r="AB18">
            <v>2251.1999999999998</v>
          </cell>
          <cell r="AC18">
            <v>134.75</v>
          </cell>
          <cell r="AD18">
            <v>2550</v>
          </cell>
          <cell r="AE18">
            <v>3382</v>
          </cell>
          <cell r="AF18">
            <v>405</v>
          </cell>
          <cell r="AG18">
            <v>135</v>
          </cell>
          <cell r="AH18">
            <v>540</v>
          </cell>
          <cell r="AI18">
            <v>6000</v>
          </cell>
          <cell r="AJ18">
            <v>-3382</v>
          </cell>
          <cell r="AK18">
            <v>2618</v>
          </cell>
          <cell r="AL18">
            <v>4980.5600000000004</v>
          </cell>
          <cell r="AN18">
            <v>2251.1999999999998</v>
          </cell>
          <cell r="AO18" t="str">
            <v>LUYO HURTADO</v>
          </cell>
        </row>
        <row r="19">
          <cell r="B19" t="str">
            <v>CANEVARO</v>
          </cell>
          <cell r="C19" t="str">
            <v>VASSALLO</v>
          </cell>
          <cell r="D19" t="str">
            <v>RENZO ANTONIO</v>
          </cell>
          <cell r="E19" t="str">
            <v>EJECUTIVO DE MERCADO</v>
          </cell>
          <cell r="F19">
            <v>26141</v>
          </cell>
          <cell r="G19" t="str">
            <v>07262804</v>
          </cell>
          <cell r="H19" t="str">
            <v>HOR</v>
          </cell>
          <cell r="I19" t="str">
            <v>AHS</v>
          </cell>
          <cell r="J19" t="str">
            <v>19314052564008</v>
          </cell>
          <cell r="K19">
            <v>38810</v>
          </cell>
          <cell r="L19" t="str">
            <v>(en blanco)</v>
          </cell>
          <cell r="M19">
            <v>30</v>
          </cell>
          <cell r="N19" t="str">
            <v>(en blanco)</v>
          </cell>
          <cell r="O19">
            <v>2800</v>
          </cell>
          <cell r="P19">
            <v>50</v>
          </cell>
          <cell r="Q19">
            <v>1200</v>
          </cell>
          <cell r="V19">
            <v>4050</v>
          </cell>
          <cell r="W19">
            <v>8100</v>
          </cell>
          <cell r="X19">
            <v>810</v>
          </cell>
          <cell r="Y19">
            <v>157.94999999999999</v>
          </cell>
          <cell r="Z19">
            <v>58.12</v>
          </cell>
          <cell r="AA19">
            <v>362</v>
          </cell>
          <cell r="AB19">
            <v>300</v>
          </cell>
          <cell r="AC19">
            <v>310.63</v>
          </cell>
          <cell r="AD19">
            <v>3442.5</v>
          </cell>
          <cell r="AE19">
            <v>4830.57</v>
          </cell>
          <cell r="AF19">
            <v>546.75</v>
          </cell>
          <cell r="AG19">
            <v>182.25</v>
          </cell>
          <cell r="AH19">
            <v>729</v>
          </cell>
          <cell r="AI19">
            <v>8100</v>
          </cell>
          <cell r="AJ19">
            <v>-4830.57</v>
          </cell>
          <cell r="AK19">
            <v>3269.43</v>
          </cell>
          <cell r="AL19">
            <v>1307.42</v>
          </cell>
          <cell r="AN19">
            <v>300</v>
          </cell>
          <cell r="AO19" t="str">
            <v>UGARELLI LARRAURI</v>
          </cell>
        </row>
        <row r="20">
          <cell r="B20" t="str">
            <v>CHAVEZ</v>
          </cell>
          <cell r="C20" t="str">
            <v>PAZ</v>
          </cell>
          <cell r="D20" t="str">
            <v>RAFAEL</v>
          </cell>
          <cell r="E20" t="str">
            <v>EJECUTIVO DE MERCADO DE LA ZONA COSTA SUR</v>
          </cell>
          <cell r="F20">
            <v>24586</v>
          </cell>
          <cell r="G20" t="str">
            <v>29312295</v>
          </cell>
          <cell r="H20" t="str">
            <v>INT</v>
          </cell>
          <cell r="I20" t="str">
            <v>AHS</v>
          </cell>
          <cell r="J20" t="str">
            <v>21514630888070</v>
          </cell>
          <cell r="K20">
            <v>38946</v>
          </cell>
          <cell r="L20" t="str">
            <v>(en blanco)</v>
          </cell>
          <cell r="M20">
            <v>30</v>
          </cell>
          <cell r="N20" t="str">
            <v>(en blanco)</v>
          </cell>
          <cell r="O20">
            <v>2400</v>
          </cell>
          <cell r="P20">
            <v>2400</v>
          </cell>
          <cell r="Q20">
            <v>600</v>
          </cell>
          <cell r="S20">
            <v>1200</v>
          </cell>
          <cell r="V20">
            <v>1957.33</v>
          </cell>
          <cell r="W20">
            <v>4957.33</v>
          </cell>
          <cell r="X20">
            <v>495.73</v>
          </cell>
          <cell r="Y20">
            <v>89.23</v>
          </cell>
          <cell r="Z20">
            <v>43.62</v>
          </cell>
          <cell r="AA20">
            <v>128</v>
          </cell>
          <cell r="AB20">
            <v>35.64</v>
          </cell>
          <cell r="AC20">
            <v>406.88</v>
          </cell>
          <cell r="AD20">
            <v>1663.73</v>
          </cell>
          <cell r="AE20">
            <v>2292.31</v>
          </cell>
          <cell r="AF20">
            <v>334.62</v>
          </cell>
          <cell r="AG20">
            <v>111.54</v>
          </cell>
          <cell r="AH20">
            <v>446.16</v>
          </cell>
          <cell r="AI20">
            <v>4957.33</v>
          </cell>
          <cell r="AJ20">
            <v>-2292.31</v>
          </cell>
          <cell r="AK20">
            <v>2665.02</v>
          </cell>
          <cell r="AL20">
            <v>1967.68</v>
          </cell>
          <cell r="AN20">
            <v>0</v>
          </cell>
          <cell r="AO20" t="str">
            <v>CUENCA CHUMPITAZ</v>
          </cell>
        </row>
        <row r="21">
          <cell r="B21" t="str">
            <v>COMBE</v>
          </cell>
          <cell r="C21" t="str">
            <v>LEON PRADO</v>
          </cell>
          <cell r="D21" t="str">
            <v>LUCIA GUILIANA</v>
          </cell>
          <cell r="E21" t="str">
            <v>EJECUTIVO DE MERCADO</v>
          </cell>
          <cell r="F21">
            <v>27249</v>
          </cell>
          <cell r="G21" t="str">
            <v>10263456</v>
          </cell>
          <cell r="H21" t="str">
            <v>INT</v>
          </cell>
          <cell r="I21" t="str">
            <v>AHS</v>
          </cell>
          <cell r="J21" t="str">
            <v>19313932289017</v>
          </cell>
          <cell r="K21">
            <v>38831</v>
          </cell>
          <cell r="L21" t="str">
            <v>(en blanco)</v>
          </cell>
          <cell r="M21">
            <v>30</v>
          </cell>
          <cell r="N21" t="str">
            <v>(en blanco)</v>
          </cell>
          <cell r="O21">
            <v>2800</v>
          </cell>
          <cell r="P21">
            <v>50</v>
          </cell>
          <cell r="Q21">
            <v>1200</v>
          </cell>
          <cell r="S21">
            <v>6553.38</v>
          </cell>
          <cell r="V21">
            <v>4050</v>
          </cell>
          <cell r="W21">
            <v>8100</v>
          </cell>
          <cell r="X21">
            <v>810</v>
          </cell>
          <cell r="Y21">
            <v>145.80000000000001</v>
          </cell>
          <cell r="Z21">
            <v>58.12</v>
          </cell>
          <cell r="AA21">
            <v>317</v>
          </cell>
          <cell r="AB21">
            <v>1050</v>
          </cell>
          <cell r="AC21">
            <v>200.2</v>
          </cell>
          <cell r="AD21">
            <v>3442.5</v>
          </cell>
          <cell r="AE21">
            <v>4773.42</v>
          </cell>
          <cell r="AF21">
            <v>546.75</v>
          </cell>
          <cell r="AG21">
            <v>182.25</v>
          </cell>
          <cell r="AH21">
            <v>729</v>
          </cell>
          <cell r="AI21">
            <v>8100</v>
          </cell>
          <cell r="AJ21">
            <v>-4773.42</v>
          </cell>
          <cell r="AK21">
            <v>3326.58</v>
          </cell>
          <cell r="AL21">
            <v>4078.2</v>
          </cell>
          <cell r="AN21">
            <v>0</v>
          </cell>
          <cell r="AO21" t="str">
            <v>MAMANI UTRILLA</v>
          </cell>
        </row>
        <row r="22">
          <cell r="B22" t="str">
            <v>CORNEJO</v>
          </cell>
          <cell r="C22" t="str">
            <v>ARANA</v>
          </cell>
          <cell r="D22" t="str">
            <v>PERCY</v>
          </cell>
          <cell r="E22" t="str">
            <v>EJECUTIVO DE MERCADO</v>
          </cell>
          <cell r="F22">
            <v>28809</v>
          </cell>
          <cell r="G22" t="str">
            <v>40013237</v>
          </cell>
          <cell r="H22" t="str">
            <v>INT</v>
          </cell>
          <cell r="I22" t="str">
            <v>AHS</v>
          </cell>
          <cell r="J22" t="str">
            <v>19314892444071</v>
          </cell>
          <cell r="K22">
            <v>39052</v>
          </cell>
          <cell r="L22" t="str">
            <v>(en blanco)</v>
          </cell>
          <cell r="M22">
            <v>30</v>
          </cell>
          <cell r="N22" t="str">
            <v>(en blanco)</v>
          </cell>
          <cell r="O22">
            <v>2800</v>
          </cell>
          <cell r="P22">
            <v>50</v>
          </cell>
          <cell r="Q22">
            <v>1200</v>
          </cell>
          <cell r="S22">
            <v>1200</v>
          </cell>
          <cell r="V22">
            <v>675</v>
          </cell>
          <cell r="W22">
            <v>4725</v>
          </cell>
          <cell r="X22">
            <v>472.5</v>
          </cell>
          <cell r="Y22">
            <v>85.05</v>
          </cell>
          <cell r="Z22">
            <v>41.58</v>
          </cell>
          <cell r="AA22">
            <v>708.75</v>
          </cell>
          <cell r="AB22">
            <v>35.64</v>
          </cell>
          <cell r="AC22">
            <v>269.5</v>
          </cell>
          <cell r="AD22">
            <v>573.75</v>
          </cell>
          <cell r="AE22">
            <v>1881.63</v>
          </cell>
          <cell r="AF22">
            <v>318.94</v>
          </cell>
          <cell r="AG22">
            <v>106.31</v>
          </cell>
          <cell r="AH22">
            <v>425.25</v>
          </cell>
          <cell r="AI22">
            <v>4725</v>
          </cell>
          <cell r="AJ22">
            <v>-1881.63</v>
          </cell>
          <cell r="AK22">
            <v>2843.37</v>
          </cell>
          <cell r="AL22">
            <v>3836.8</v>
          </cell>
          <cell r="AN22">
            <v>0</v>
          </cell>
          <cell r="AO22" t="str">
            <v>AZAÑA ESPINOZA</v>
          </cell>
        </row>
        <row r="23">
          <cell r="B23" t="str">
            <v>CORONEL</v>
          </cell>
          <cell r="C23" t="str">
            <v>TELLO</v>
          </cell>
          <cell r="D23" t="str">
            <v>ALBERTO JAVIER</v>
          </cell>
          <cell r="E23" t="str">
            <v>JEFE DE OPERACIONES</v>
          </cell>
          <cell r="F23">
            <v>27744</v>
          </cell>
          <cell r="G23" t="str">
            <v>24911649</v>
          </cell>
          <cell r="H23" t="str">
            <v>PRI</v>
          </cell>
          <cell r="I23" t="str">
            <v>AHD</v>
          </cell>
          <cell r="J23" t="str">
            <v>19314468446190</v>
          </cell>
          <cell r="K23">
            <v>38965</v>
          </cell>
          <cell r="L23" t="str">
            <v>(en blanco)</v>
          </cell>
          <cell r="M23">
            <v>30</v>
          </cell>
          <cell r="N23" t="str">
            <v>(en blanco)</v>
          </cell>
          <cell r="O23">
            <v>12695.35</v>
          </cell>
          <cell r="P23">
            <v>1050</v>
          </cell>
          <cell r="Q23">
            <v>50</v>
          </cell>
          <cell r="S23">
            <v>2115.89</v>
          </cell>
          <cell r="T23">
            <v>1234.27</v>
          </cell>
          <cell r="V23">
            <v>2201.77</v>
          </cell>
          <cell r="W23">
            <v>16045.51</v>
          </cell>
          <cell r="X23">
            <v>1481.12</v>
          </cell>
          <cell r="Y23">
            <v>222.17</v>
          </cell>
          <cell r="Z23">
            <v>59.45</v>
          </cell>
          <cell r="AA23">
            <v>4443.37</v>
          </cell>
          <cell r="AB23">
            <v>525</v>
          </cell>
          <cell r="AC23">
            <v>100.1</v>
          </cell>
          <cell r="AD23">
            <v>525</v>
          </cell>
          <cell r="AE23">
            <v>6206.11</v>
          </cell>
          <cell r="AF23">
            <v>999.76</v>
          </cell>
          <cell r="AG23">
            <v>333.25</v>
          </cell>
          <cell r="AH23">
            <v>1333.01</v>
          </cell>
          <cell r="AI23">
            <v>16045.51</v>
          </cell>
          <cell r="AJ23">
            <v>-6206.11</v>
          </cell>
          <cell r="AK23">
            <v>9839.4</v>
          </cell>
          <cell r="AL23">
            <v>763.28</v>
          </cell>
          <cell r="AN23">
            <v>0</v>
          </cell>
          <cell r="AO23" t="str">
            <v>TELLO GARAZATUA</v>
          </cell>
        </row>
        <row r="24">
          <cell r="B24" t="str">
            <v>CUMPA</v>
          </cell>
          <cell r="C24" t="str">
            <v>SANCHEZ</v>
          </cell>
          <cell r="D24" t="str">
            <v>JOSE MIGUEL</v>
          </cell>
          <cell r="E24" t="str">
            <v>EJECUTIVO DE MERCADO DE LA ZONA COSTA NORTE</v>
          </cell>
          <cell r="F24">
            <v>27638</v>
          </cell>
          <cell r="G24" t="str">
            <v>16736682</v>
          </cell>
          <cell r="H24" t="str">
            <v>PRI</v>
          </cell>
          <cell r="I24" t="str">
            <v>AHS</v>
          </cell>
          <cell r="J24" t="str">
            <v>30514625147062</v>
          </cell>
          <cell r="K24">
            <v>38943</v>
          </cell>
          <cell r="L24" t="str">
            <v>(en blanco)</v>
          </cell>
          <cell r="M24">
            <v>30</v>
          </cell>
          <cell r="N24" t="str">
            <v>(en blanco)</v>
          </cell>
          <cell r="O24">
            <v>2800</v>
          </cell>
          <cell r="P24">
            <v>700</v>
          </cell>
          <cell r="Q24">
            <v>700</v>
          </cell>
          <cell r="S24">
            <v>1831.94</v>
          </cell>
          <cell r="T24">
            <v>2115.89</v>
          </cell>
          <cell r="U24">
            <v>1234.27</v>
          </cell>
          <cell r="V24">
            <v>2292.89</v>
          </cell>
          <cell r="W24">
            <v>5792.89</v>
          </cell>
          <cell r="X24">
            <v>579.29</v>
          </cell>
          <cell r="Y24">
            <v>86.89</v>
          </cell>
          <cell r="Z24">
            <v>52.14</v>
          </cell>
          <cell r="AA24">
            <v>181</v>
          </cell>
          <cell r="AB24">
            <v>350</v>
          </cell>
          <cell r="AC24">
            <v>4443.37</v>
          </cell>
          <cell r="AD24">
            <v>1948.96</v>
          </cell>
          <cell r="AE24">
            <v>2667.28</v>
          </cell>
          <cell r="AF24">
            <v>391.02</v>
          </cell>
          <cell r="AG24">
            <v>130.34</v>
          </cell>
          <cell r="AH24">
            <v>521.36</v>
          </cell>
          <cell r="AI24">
            <v>5792.89</v>
          </cell>
          <cell r="AJ24">
            <v>-2667.28</v>
          </cell>
          <cell r="AK24">
            <v>3125.61</v>
          </cell>
          <cell r="AL24">
            <v>1322.05</v>
          </cell>
          <cell r="AN24">
            <v>0</v>
          </cell>
          <cell r="AO24" t="str">
            <v>IBAÑEZ DI LIBERTO</v>
          </cell>
        </row>
        <row r="25">
          <cell r="B25" t="str">
            <v>DAVANCO</v>
          </cell>
          <cell r="C25" t="str">
            <v>ASCENZO</v>
          </cell>
          <cell r="D25" t="str">
            <v>DANIEL</v>
          </cell>
          <cell r="E25" t="str">
            <v>JEFE DE FIDELIZACION</v>
          </cell>
          <cell r="F25">
            <v>28561</v>
          </cell>
          <cell r="G25" t="str">
            <v>00238781</v>
          </cell>
          <cell r="H25" t="str">
            <v>PRI</v>
          </cell>
          <cell r="I25" t="str">
            <v>AHD</v>
          </cell>
          <cell r="J25" t="str">
            <v>19314468354197</v>
          </cell>
          <cell r="K25">
            <v>38991</v>
          </cell>
          <cell r="L25" t="str">
            <v>(en blanco)</v>
          </cell>
          <cell r="M25">
            <v>30</v>
          </cell>
          <cell r="N25" t="str">
            <v>(en blanco)</v>
          </cell>
          <cell r="O25">
            <v>11637.41</v>
          </cell>
          <cell r="P25">
            <v>5250</v>
          </cell>
          <cell r="S25">
            <v>1939.57</v>
          </cell>
          <cell r="T25">
            <v>1131.4100000000001</v>
          </cell>
          <cell r="V25">
            <v>8494.4500000000007</v>
          </cell>
          <cell r="W25">
            <v>14708.39</v>
          </cell>
          <cell r="X25">
            <v>1357.7</v>
          </cell>
          <cell r="Y25">
            <v>203.65</v>
          </cell>
          <cell r="Z25">
            <v>59.45</v>
          </cell>
          <cell r="AA25">
            <v>4073.09</v>
          </cell>
          <cell r="AB25">
            <v>31.5</v>
          </cell>
          <cell r="AC25">
            <v>310.63</v>
          </cell>
          <cell r="AE25">
            <v>5693.89</v>
          </cell>
          <cell r="AF25">
            <v>916.45</v>
          </cell>
          <cell r="AG25">
            <v>305.48</v>
          </cell>
          <cell r="AH25">
            <v>1221.93</v>
          </cell>
          <cell r="AI25">
            <v>14708.39</v>
          </cell>
          <cell r="AJ25">
            <v>-5693.89</v>
          </cell>
          <cell r="AK25">
            <v>9014.5</v>
          </cell>
          <cell r="AL25">
            <v>6212.13</v>
          </cell>
          <cell r="AN25">
            <v>0</v>
          </cell>
          <cell r="AO25" t="str">
            <v>ASCENZO CHEPOTE</v>
          </cell>
        </row>
        <row r="26">
          <cell r="B26" t="str">
            <v>DIAS</v>
          </cell>
          <cell r="C26" t="str">
            <v>SILVEIRA</v>
          </cell>
          <cell r="D26" t="str">
            <v>ALEXANDRE</v>
          </cell>
          <cell r="E26" t="str">
            <v>GERENTE GENERAL</v>
          </cell>
          <cell r="F26">
            <v>26194</v>
          </cell>
          <cell r="G26" t="str">
            <v>00327801</v>
          </cell>
          <cell r="H26" t="str">
            <v>PRI</v>
          </cell>
          <cell r="I26" t="str">
            <v>AHD</v>
          </cell>
          <cell r="J26" t="str">
            <v>19314147942149</v>
          </cell>
          <cell r="K26">
            <v>38687</v>
          </cell>
          <cell r="L26" t="str">
            <v>(en blanco)</v>
          </cell>
          <cell r="M26">
            <v>30</v>
          </cell>
          <cell r="N26" t="str">
            <v>(en blanco)</v>
          </cell>
          <cell r="O26">
            <v>30559.66</v>
          </cell>
          <cell r="P26">
            <v>50</v>
          </cell>
          <cell r="Q26">
            <v>50</v>
          </cell>
          <cell r="S26">
            <v>5101.6099999999997</v>
          </cell>
          <cell r="T26">
            <v>2975.94</v>
          </cell>
          <cell r="U26">
            <v>9144.27</v>
          </cell>
          <cell r="V26">
            <v>1199.6099999999999</v>
          </cell>
          <cell r="W26">
            <v>47831.48</v>
          </cell>
          <cell r="X26">
            <v>4485.55</v>
          </cell>
          <cell r="Y26">
            <v>672.83</v>
          </cell>
          <cell r="Z26">
            <v>59.45</v>
          </cell>
          <cell r="AA26">
            <v>11007</v>
          </cell>
          <cell r="AB26">
            <v>59.32</v>
          </cell>
          <cell r="AC26">
            <v>300.3</v>
          </cell>
          <cell r="AE26">
            <v>16224.83</v>
          </cell>
          <cell r="AF26">
            <v>3027.75</v>
          </cell>
          <cell r="AG26">
            <v>1009.25</v>
          </cell>
          <cell r="AH26">
            <v>4037</v>
          </cell>
          <cell r="AI26">
            <v>47831.48</v>
          </cell>
          <cell r="AJ26">
            <v>-16224.83</v>
          </cell>
          <cell r="AK26">
            <v>31606.65</v>
          </cell>
          <cell r="AL26">
            <v>1047.5</v>
          </cell>
          <cell r="AN26">
            <v>0</v>
          </cell>
          <cell r="AO26" t="str">
            <v>TEJADA REDHEAD</v>
          </cell>
        </row>
        <row r="27">
          <cell r="B27" t="str">
            <v>ELERA</v>
          </cell>
          <cell r="C27" t="str">
            <v>MORENO</v>
          </cell>
          <cell r="D27" t="str">
            <v>SANDRA MELISSA</v>
          </cell>
          <cell r="E27" t="str">
            <v>CAPACIT. COMERCIAL</v>
          </cell>
          <cell r="F27">
            <v>28746</v>
          </cell>
          <cell r="G27" t="str">
            <v>40135541</v>
          </cell>
          <cell r="H27" t="str">
            <v>PRI</v>
          </cell>
          <cell r="I27" t="str">
            <v>AHS</v>
          </cell>
          <cell r="J27" t="str">
            <v>19311629571039</v>
          </cell>
          <cell r="K27">
            <v>38883</v>
          </cell>
          <cell r="L27" t="str">
            <v>(en blanco)</v>
          </cell>
          <cell r="M27">
            <v>30</v>
          </cell>
          <cell r="N27" t="str">
            <v>(en blanco)</v>
          </cell>
          <cell r="O27">
            <v>3200</v>
          </cell>
          <cell r="P27">
            <v>700</v>
          </cell>
          <cell r="Q27">
            <v>50</v>
          </cell>
          <cell r="R27">
            <v>324.60000000000002</v>
          </cell>
          <cell r="S27">
            <v>324.60000000000002</v>
          </cell>
          <cell r="T27">
            <v>6120.27</v>
          </cell>
          <cell r="U27">
            <v>3570.15</v>
          </cell>
          <cell r="V27">
            <v>3200</v>
          </cell>
          <cell r="W27">
            <v>6400</v>
          </cell>
          <cell r="X27">
            <v>640</v>
          </cell>
          <cell r="Y27">
            <v>96</v>
          </cell>
          <cell r="Z27">
            <v>57.6</v>
          </cell>
          <cell r="AA27">
            <v>1325</v>
          </cell>
          <cell r="AB27">
            <v>59.32</v>
          </cell>
          <cell r="AC27">
            <v>250.25</v>
          </cell>
          <cell r="AD27">
            <v>2720</v>
          </cell>
          <cell r="AE27">
            <v>4838.6000000000004</v>
          </cell>
          <cell r="AF27">
            <v>432</v>
          </cell>
          <cell r="AG27">
            <v>144</v>
          </cell>
          <cell r="AH27">
            <v>576</v>
          </cell>
          <cell r="AI27">
            <v>6400</v>
          </cell>
          <cell r="AJ27">
            <v>-4838.6000000000004</v>
          </cell>
          <cell r="AK27">
            <v>1561.4</v>
          </cell>
          <cell r="AL27">
            <v>1225.7</v>
          </cell>
          <cell r="AN27">
            <v>0</v>
          </cell>
          <cell r="AO27" t="str">
            <v>RUIZ DE CASTILLA AMOROS</v>
          </cell>
        </row>
        <row r="28">
          <cell r="B28" t="str">
            <v>ESCALANTE</v>
          </cell>
          <cell r="C28" t="str">
            <v>ARCE</v>
          </cell>
          <cell r="D28" t="str">
            <v>CASSIUS ALEX</v>
          </cell>
          <cell r="E28" t="str">
            <v>EJECUTIVO DE MERCADO</v>
          </cell>
          <cell r="F28">
            <v>25987</v>
          </cell>
          <cell r="G28" t="str">
            <v>07977629</v>
          </cell>
          <cell r="H28" t="str">
            <v>INT</v>
          </cell>
          <cell r="I28" t="str">
            <v>AHS</v>
          </cell>
          <cell r="J28" t="str">
            <v>19314353934022</v>
          </cell>
          <cell r="K28">
            <v>38810</v>
          </cell>
          <cell r="L28" t="str">
            <v>(en blanco)</v>
          </cell>
          <cell r="M28">
            <v>30</v>
          </cell>
          <cell r="N28" t="str">
            <v>(en blanco)</v>
          </cell>
          <cell r="O28">
            <v>2800</v>
          </cell>
          <cell r="P28">
            <v>50</v>
          </cell>
          <cell r="Q28">
            <v>1200</v>
          </cell>
          <cell r="S28">
            <v>355.73</v>
          </cell>
          <cell r="V28">
            <v>4050</v>
          </cell>
          <cell r="W28">
            <v>8100</v>
          </cell>
          <cell r="X28">
            <v>810</v>
          </cell>
          <cell r="Y28">
            <v>145.80000000000001</v>
          </cell>
          <cell r="Z28">
            <v>58.12</v>
          </cell>
          <cell r="AA28">
            <v>362</v>
          </cell>
          <cell r="AB28">
            <v>28.8</v>
          </cell>
          <cell r="AC28">
            <v>258.13</v>
          </cell>
          <cell r="AD28">
            <v>3442.5</v>
          </cell>
          <cell r="AE28">
            <v>4818.42</v>
          </cell>
          <cell r="AF28">
            <v>546.75</v>
          </cell>
          <cell r="AG28">
            <v>182.25</v>
          </cell>
          <cell r="AH28">
            <v>729</v>
          </cell>
          <cell r="AI28">
            <v>8100</v>
          </cell>
          <cell r="AJ28">
            <v>-4818.42</v>
          </cell>
          <cell r="AK28">
            <v>3281.58</v>
          </cell>
          <cell r="AL28">
            <v>924.82</v>
          </cell>
          <cell r="AN28">
            <v>0</v>
          </cell>
          <cell r="AO28" t="str">
            <v>JIMENEZ CARRILLO</v>
          </cell>
        </row>
        <row r="29">
          <cell r="B29" t="str">
            <v>ESTRADA</v>
          </cell>
          <cell r="C29" t="str">
            <v>BRICEÑO</v>
          </cell>
          <cell r="D29" t="str">
            <v>PAOLA ROSSANA</v>
          </cell>
          <cell r="E29" t="str">
            <v>JEFE DE PROGRAM.Y CONTENIDO</v>
          </cell>
          <cell r="F29">
            <v>27803</v>
          </cell>
          <cell r="G29" t="str">
            <v>10222995</v>
          </cell>
          <cell r="H29" t="str">
            <v>PRI</v>
          </cell>
          <cell r="I29" t="str">
            <v>AHS</v>
          </cell>
          <cell r="J29" t="str">
            <v>19314136553045</v>
          </cell>
          <cell r="K29">
            <v>38741</v>
          </cell>
          <cell r="L29" t="str">
            <v>(en blanco)</v>
          </cell>
          <cell r="M29">
            <v>30</v>
          </cell>
          <cell r="N29" t="str">
            <v>(en blanco)</v>
          </cell>
          <cell r="O29">
            <v>7500</v>
          </cell>
          <cell r="P29">
            <v>700</v>
          </cell>
          <cell r="Q29">
            <v>50</v>
          </cell>
          <cell r="S29">
            <v>373.7</v>
          </cell>
          <cell r="V29">
            <v>7500</v>
          </cell>
          <cell r="W29">
            <v>15000</v>
          </cell>
          <cell r="X29">
            <v>1500</v>
          </cell>
          <cell r="Y29">
            <v>225</v>
          </cell>
          <cell r="Z29">
            <v>59.45</v>
          </cell>
          <cell r="AA29">
            <v>1305</v>
          </cell>
          <cell r="AB29">
            <v>35.64</v>
          </cell>
          <cell r="AC29">
            <v>6418</v>
          </cell>
          <cell r="AD29">
            <v>4590</v>
          </cell>
          <cell r="AE29">
            <v>14097.45</v>
          </cell>
          <cell r="AF29">
            <v>1012.5</v>
          </cell>
          <cell r="AG29">
            <v>337.5</v>
          </cell>
          <cell r="AH29">
            <v>1350</v>
          </cell>
          <cell r="AI29">
            <v>15000</v>
          </cell>
          <cell r="AJ29">
            <v>-14097.45</v>
          </cell>
          <cell r="AK29">
            <v>902.54999999999927</v>
          </cell>
          <cell r="AL29">
            <v>935.94</v>
          </cell>
          <cell r="AN29">
            <v>0</v>
          </cell>
          <cell r="AO29" t="str">
            <v>FEBRES CABALLERO</v>
          </cell>
        </row>
        <row r="30">
          <cell r="B30" t="str">
            <v>FLORES</v>
          </cell>
          <cell r="C30" t="str">
            <v>CARRERA</v>
          </cell>
          <cell r="D30" t="str">
            <v>JACQUELINE ALEXANDRA</v>
          </cell>
          <cell r="E30" t="str">
            <v>ASIST. DE TRADE MARKETING</v>
          </cell>
          <cell r="F30">
            <v>29596</v>
          </cell>
          <cell r="G30" t="str">
            <v>40722539</v>
          </cell>
          <cell r="H30" t="str">
            <v>HOR</v>
          </cell>
          <cell r="I30" t="str">
            <v>AHS</v>
          </cell>
          <cell r="J30" t="str">
            <v>19314416284001</v>
          </cell>
          <cell r="K30">
            <v>38842</v>
          </cell>
          <cell r="L30" t="str">
            <v>(en blanco)</v>
          </cell>
          <cell r="M30">
            <v>30</v>
          </cell>
          <cell r="N30" t="str">
            <v>(en blanco)</v>
          </cell>
          <cell r="O30">
            <v>3000</v>
          </cell>
          <cell r="P30">
            <v>50</v>
          </cell>
          <cell r="S30">
            <v>1339.62</v>
          </cell>
          <cell r="V30">
            <v>3050</v>
          </cell>
          <cell r="W30">
            <v>6100</v>
          </cell>
          <cell r="X30">
            <v>610</v>
          </cell>
          <cell r="Y30">
            <v>118.95</v>
          </cell>
          <cell r="Z30">
            <v>53.68</v>
          </cell>
          <cell r="AA30">
            <v>358</v>
          </cell>
          <cell r="AB30">
            <v>47.47</v>
          </cell>
          <cell r="AC30">
            <v>1010.63</v>
          </cell>
          <cell r="AD30">
            <v>2592.5</v>
          </cell>
          <cell r="AE30">
            <v>3733.13</v>
          </cell>
          <cell r="AF30">
            <v>411.75</v>
          </cell>
          <cell r="AG30">
            <v>137.25</v>
          </cell>
          <cell r="AH30">
            <v>549</v>
          </cell>
          <cell r="AI30">
            <v>6100</v>
          </cell>
          <cell r="AJ30">
            <v>-3733.13</v>
          </cell>
          <cell r="AK30">
            <v>2366.87</v>
          </cell>
          <cell r="AL30">
            <v>1667.24</v>
          </cell>
          <cell r="AN30">
            <v>47.47</v>
          </cell>
          <cell r="AO30" t="str">
            <v>BREGANTE AGUIRRE</v>
          </cell>
        </row>
        <row r="31">
          <cell r="B31" t="str">
            <v>00071</v>
          </cell>
          <cell r="C31" t="str">
            <v>SEMOZA</v>
          </cell>
          <cell r="D31" t="str">
            <v>EVELYNNE CAROLINA</v>
          </cell>
          <cell r="E31" t="str">
            <v>SECRETARIA DE GERENCIA</v>
          </cell>
          <cell r="F31">
            <v>29820</v>
          </cell>
          <cell r="G31" t="str">
            <v>41077306</v>
          </cell>
          <cell r="H31" t="str">
            <v>HOR</v>
          </cell>
          <cell r="I31" t="str">
            <v>AHS</v>
          </cell>
          <cell r="J31" t="str">
            <v>19314204249025</v>
          </cell>
          <cell r="K31">
            <v>38808</v>
          </cell>
          <cell r="L31" t="str">
            <v>(en blanco)</v>
          </cell>
          <cell r="M31">
            <v>30</v>
          </cell>
          <cell r="N31" t="str">
            <v>(en blanco)</v>
          </cell>
          <cell r="O31">
            <v>3200</v>
          </cell>
          <cell r="P31">
            <v>1575</v>
          </cell>
          <cell r="Q31">
            <v>50</v>
          </cell>
          <cell r="V31">
            <v>3200</v>
          </cell>
          <cell r="W31">
            <v>6400</v>
          </cell>
          <cell r="X31">
            <v>640</v>
          </cell>
          <cell r="Y31">
            <v>124.8</v>
          </cell>
          <cell r="Z31">
            <v>56.32</v>
          </cell>
          <cell r="AA31">
            <v>221</v>
          </cell>
          <cell r="AB31">
            <v>26.84</v>
          </cell>
          <cell r="AC31">
            <v>231.88</v>
          </cell>
          <cell r="AD31">
            <v>2720</v>
          </cell>
          <cell r="AE31">
            <v>3762.12</v>
          </cell>
          <cell r="AF31">
            <v>432</v>
          </cell>
          <cell r="AG31">
            <v>144</v>
          </cell>
          <cell r="AH31">
            <v>576</v>
          </cell>
          <cell r="AI31">
            <v>6400</v>
          </cell>
          <cell r="AJ31">
            <v>-3762.12</v>
          </cell>
          <cell r="AK31">
            <v>2637.88</v>
          </cell>
          <cell r="AL31">
            <v>1370.4</v>
          </cell>
          <cell r="AN31">
            <v>0</v>
          </cell>
          <cell r="AO31" t="str">
            <v>SOTO BERNAL</v>
          </cell>
        </row>
        <row r="32">
          <cell r="B32" t="str">
            <v>GANOZA</v>
          </cell>
          <cell r="C32" t="str">
            <v>LOPEZ</v>
          </cell>
          <cell r="D32" t="str">
            <v>MARIO LUIS</v>
          </cell>
          <cell r="E32" t="str">
            <v>JEFE DE VENTAS</v>
          </cell>
          <cell r="F32">
            <v>27788</v>
          </cell>
          <cell r="G32" t="str">
            <v>10222964</v>
          </cell>
          <cell r="H32" t="str">
            <v>HOR</v>
          </cell>
          <cell r="I32" t="str">
            <v>AHS</v>
          </cell>
          <cell r="J32" t="str">
            <v>19311232339096</v>
          </cell>
          <cell r="K32">
            <v>38749</v>
          </cell>
          <cell r="L32" t="str">
            <v>(en blanco)</v>
          </cell>
          <cell r="M32">
            <v>30</v>
          </cell>
          <cell r="N32" t="str">
            <v>(en blanco)</v>
          </cell>
          <cell r="O32">
            <v>7150</v>
          </cell>
          <cell r="P32">
            <v>326.67</v>
          </cell>
          <cell r="S32">
            <v>729.57</v>
          </cell>
          <cell r="U32">
            <v>968.81</v>
          </cell>
          <cell r="V32">
            <v>7150</v>
          </cell>
          <cell r="W32">
            <v>14300</v>
          </cell>
          <cell r="X32">
            <v>1430</v>
          </cell>
          <cell r="Y32">
            <v>278.85000000000002</v>
          </cell>
          <cell r="Z32">
            <v>58.12</v>
          </cell>
          <cell r="AA32">
            <v>931</v>
          </cell>
          <cell r="AB32">
            <v>28.16</v>
          </cell>
          <cell r="AC32">
            <v>100.1</v>
          </cell>
          <cell r="AD32">
            <v>6077.5</v>
          </cell>
          <cell r="AE32">
            <v>8775.4699999999993</v>
          </cell>
          <cell r="AF32">
            <v>965.25</v>
          </cell>
          <cell r="AG32">
            <v>321.75</v>
          </cell>
          <cell r="AH32">
            <v>1287</v>
          </cell>
          <cell r="AI32">
            <v>14300</v>
          </cell>
          <cell r="AJ32">
            <v>-8775.4699999999993</v>
          </cell>
          <cell r="AK32">
            <v>5524.53</v>
          </cell>
          <cell r="AL32">
            <v>1761.79</v>
          </cell>
          <cell r="AN32">
            <v>0</v>
          </cell>
          <cell r="AO32" t="str">
            <v>MANRIQUE CHAVEZ</v>
          </cell>
        </row>
        <row r="33">
          <cell r="B33" t="str">
            <v>GARCIA</v>
          </cell>
          <cell r="C33" t="str">
            <v>VALLEJO</v>
          </cell>
          <cell r="D33" t="str">
            <v>MARGOT</v>
          </cell>
          <cell r="E33" t="str">
            <v>COORD.  TRADE  MARKET</v>
          </cell>
          <cell r="F33">
            <v>28583</v>
          </cell>
          <cell r="G33" t="str">
            <v>10791670</v>
          </cell>
          <cell r="H33" t="str">
            <v>HOR</v>
          </cell>
          <cell r="I33" t="str">
            <v>AHS</v>
          </cell>
          <cell r="J33" t="str">
            <v>19314204955038</v>
          </cell>
          <cell r="K33">
            <v>38775</v>
          </cell>
          <cell r="L33" t="str">
            <v>(en blanco)</v>
          </cell>
          <cell r="M33">
            <v>30</v>
          </cell>
          <cell r="N33" t="str">
            <v>(en blanco)</v>
          </cell>
          <cell r="O33">
            <v>6000</v>
          </cell>
          <cell r="P33">
            <v>1400</v>
          </cell>
          <cell r="Q33">
            <v>50</v>
          </cell>
          <cell r="S33">
            <v>1465.64</v>
          </cell>
          <cell r="V33">
            <v>6000</v>
          </cell>
          <cell r="W33">
            <v>12000</v>
          </cell>
          <cell r="X33">
            <v>1200</v>
          </cell>
          <cell r="Y33">
            <v>234</v>
          </cell>
          <cell r="Z33">
            <v>58.12</v>
          </cell>
          <cell r="AA33">
            <v>579</v>
          </cell>
          <cell r="AB33">
            <v>58</v>
          </cell>
          <cell r="AC33">
            <v>100.1</v>
          </cell>
          <cell r="AD33">
            <v>5100</v>
          </cell>
          <cell r="AE33">
            <v>7171.12</v>
          </cell>
          <cell r="AF33">
            <v>810</v>
          </cell>
          <cell r="AG33">
            <v>270</v>
          </cell>
          <cell r="AH33">
            <v>1080</v>
          </cell>
          <cell r="AI33">
            <v>12000</v>
          </cell>
          <cell r="AJ33">
            <v>-7171.12</v>
          </cell>
          <cell r="AK33">
            <v>4828.88</v>
          </cell>
          <cell r="AL33">
            <v>2273.56</v>
          </cell>
          <cell r="AN33">
            <v>0</v>
          </cell>
          <cell r="AO33" t="str">
            <v>IBARRA REATEGUI</v>
          </cell>
        </row>
        <row r="34">
          <cell r="B34" t="str">
            <v>00076</v>
          </cell>
          <cell r="C34" t="str">
            <v>PALACIOS</v>
          </cell>
          <cell r="D34" t="str">
            <v>WISTON EDMUNDO</v>
          </cell>
          <cell r="E34" t="str">
            <v>ADMINISTRADOR DE RED - HELP DESK</v>
          </cell>
          <cell r="F34">
            <v>26593</v>
          </cell>
          <cell r="G34" t="str">
            <v>06782508</v>
          </cell>
          <cell r="H34" t="str">
            <v>INT</v>
          </cell>
          <cell r="I34" t="str">
            <v>AHS</v>
          </cell>
          <cell r="J34" t="str">
            <v>19314546694028</v>
          </cell>
          <cell r="K34">
            <v>38899</v>
          </cell>
          <cell r="L34" t="str">
            <v>(en blanco)</v>
          </cell>
          <cell r="M34">
            <v>30</v>
          </cell>
          <cell r="N34" t="str">
            <v>(en blanco)</v>
          </cell>
          <cell r="O34">
            <v>1900</v>
          </cell>
          <cell r="P34">
            <v>50</v>
          </cell>
          <cell r="S34">
            <v>1545.98</v>
          </cell>
          <cell r="V34">
            <v>1950</v>
          </cell>
          <cell r="W34">
            <v>3900</v>
          </cell>
          <cell r="X34">
            <v>390</v>
          </cell>
          <cell r="Y34">
            <v>70.2</v>
          </cell>
          <cell r="Z34">
            <v>34.32</v>
          </cell>
          <cell r="AA34">
            <v>85</v>
          </cell>
          <cell r="AB34">
            <v>52.8</v>
          </cell>
          <cell r="AC34">
            <v>748.13</v>
          </cell>
          <cell r="AD34">
            <v>1657.5</v>
          </cell>
          <cell r="AE34">
            <v>2237.02</v>
          </cell>
          <cell r="AF34">
            <v>263.25</v>
          </cell>
          <cell r="AG34">
            <v>87.75</v>
          </cell>
          <cell r="AH34">
            <v>351</v>
          </cell>
          <cell r="AI34">
            <v>3900</v>
          </cell>
          <cell r="AJ34">
            <v>-2237.02</v>
          </cell>
          <cell r="AK34">
            <v>1662.98</v>
          </cell>
          <cell r="AL34">
            <v>3269.08</v>
          </cell>
          <cell r="AN34">
            <v>0</v>
          </cell>
          <cell r="AO34" t="str">
            <v>BARRANTES OLIVA</v>
          </cell>
        </row>
        <row r="35">
          <cell r="B35" t="str">
            <v>GOMEZ</v>
          </cell>
          <cell r="C35" t="str">
            <v>TELLO</v>
          </cell>
          <cell r="D35" t="str">
            <v>ROSARIO JANETTE</v>
          </cell>
          <cell r="E35" t="str">
            <v>EJECUTIVO DE MERCADO</v>
          </cell>
          <cell r="F35">
            <v>27654</v>
          </cell>
          <cell r="G35" t="str">
            <v>06793869</v>
          </cell>
          <cell r="H35" t="str">
            <v>INT</v>
          </cell>
          <cell r="I35" t="str">
            <v>AHS</v>
          </cell>
          <cell r="J35" t="str">
            <v>19112271620075</v>
          </cell>
          <cell r="K35">
            <v>38845</v>
          </cell>
          <cell r="L35" t="str">
            <v>(en blanco)</v>
          </cell>
          <cell r="M35">
            <v>30</v>
          </cell>
          <cell r="N35" t="str">
            <v>(en blanco)</v>
          </cell>
          <cell r="O35">
            <v>2800</v>
          </cell>
          <cell r="P35">
            <v>800</v>
          </cell>
          <cell r="Q35">
            <v>1200</v>
          </cell>
          <cell r="V35">
            <v>4000</v>
          </cell>
          <cell r="W35">
            <v>8000</v>
          </cell>
          <cell r="X35">
            <v>800</v>
          </cell>
          <cell r="Y35">
            <v>144</v>
          </cell>
          <cell r="Z35">
            <v>58.12</v>
          </cell>
          <cell r="AA35">
            <v>710</v>
          </cell>
          <cell r="AB35">
            <v>17.16</v>
          </cell>
          <cell r="AC35">
            <v>200.2</v>
          </cell>
          <cell r="AD35">
            <v>3400</v>
          </cell>
          <cell r="AE35">
            <v>5112.12</v>
          </cell>
          <cell r="AF35">
            <v>540</v>
          </cell>
          <cell r="AG35">
            <v>180</v>
          </cell>
          <cell r="AH35">
            <v>720</v>
          </cell>
          <cell r="AI35">
            <v>8000</v>
          </cell>
          <cell r="AJ35">
            <v>-5112.12</v>
          </cell>
          <cell r="AK35">
            <v>2887.88</v>
          </cell>
          <cell r="AL35">
            <v>744.6</v>
          </cell>
          <cell r="AN35">
            <v>0</v>
          </cell>
          <cell r="AO35" t="str">
            <v>VERA MENDOZA</v>
          </cell>
        </row>
        <row r="36">
          <cell r="B36" t="str">
            <v>JUMO</v>
          </cell>
          <cell r="C36" t="str">
            <v>HUALLPARIMACHI</v>
          </cell>
          <cell r="D36" t="str">
            <v>JULIO CESAR</v>
          </cell>
          <cell r="E36" t="str">
            <v>MENSAJERO</v>
          </cell>
          <cell r="F36">
            <v>27980</v>
          </cell>
          <cell r="G36" t="str">
            <v>09961767</v>
          </cell>
          <cell r="H36" t="str">
            <v>PRI</v>
          </cell>
          <cell r="I36" t="str">
            <v>AHS</v>
          </cell>
          <cell r="J36" t="str">
            <v>19314114124090</v>
          </cell>
          <cell r="K36">
            <v>38719</v>
          </cell>
          <cell r="L36" t="str">
            <v>(en blanco)</v>
          </cell>
          <cell r="M36">
            <v>30</v>
          </cell>
          <cell r="N36" t="str">
            <v>(en blanco)</v>
          </cell>
          <cell r="O36">
            <v>1100</v>
          </cell>
          <cell r="P36">
            <v>50</v>
          </cell>
          <cell r="Q36">
            <v>35</v>
          </cell>
          <cell r="S36">
            <v>1200</v>
          </cell>
          <cell r="U36">
            <v>933.33</v>
          </cell>
          <cell r="V36">
            <v>1150</v>
          </cell>
          <cell r="W36">
            <v>2300</v>
          </cell>
          <cell r="X36">
            <v>230</v>
          </cell>
          <cell r="Y36">
            <v>34.5</v>
          </cell>
          <cell r="Z36">
            <v>20.7</v>
          </cell>
          <cell r="AA36">
            <v>72</v>
          </cell>
          <cell r="AB36">
            <v>35.200000000000003</v>
          </cell>
          <cell r="AC36">
            <v>750</v>
          </cell>
          <cell r="AD36">
            <v>977.5</v>
          </cell>
          <cell r="AE36">
            <v>2012.7</v>
          </cell>
          <cell r="AF36">
            <v>155.25</v>
          </cell>
          <cell r="AG36">
            <v>51.75</v>
          </cell>
          <cell r="AH36">
            <v>207</v>
          </cell>
          <cell r="AI36">
            <v>2300</v>
          </cell>
          <cell r="AJ36">
            <v>-2012.7</v>
          </cell>
          <cell r="AK36">
            <v>287.3</v>
          </cell>
          <cell r="AL36">
            <v>1881.42</v>
          </cell>
          <cell r="AN36">
            <v>0</v>
          </cell>
          <cell r="AO36" t="str">
            <v>DEXTRE FERNANDEZ</v>
          </cell>
        </row>
        <row r="37">
          <cell r="B37" t="str">
            <v>MANTILLA</v>
          </cell>
          <cell r="C37" t="str">
            <v>ACEVEDO</v>
          </cell>
          <cell r="D37" t="str">
            <v>AMADA PATRICIA</v>
          </cell>
          <cell r="E37" t="str">
            <v>JEFE DE RECURSOS HUMANO</v>
          </cell>
          <cell r="F37">
            <v>25660</v>
          </cell>
          <cell r="G37" t="str">
            <v>18073748</v>
          </cell>
          <cell r="H37" t="str">
            <v>INT</v>
          </cell>
          <cell r="I37" t="str">
            <v>AHS</v>
          </cell>
          <cell r="J37" t="str">
            <v>19314670960050</v>
          </cell>
          <cell r="K37">
            <v>38966</v>
          </cell>
          <cell r="L37" t="str">
            <v>(en blanco)</v>
          </cell>
          <cell r="M37">
            <v>30</v>
          </cell>
          <cell r="N37" t="str">
            <v>(en blanco)</v>
          </cell>
          <cell r="O37">
            <v>10000</v>
          </cell>
          <cell r="P37">
            <v>700</v>
          </cell>
          <cell r="Q37">
            <v>50</v>
          </cell>
          <cell r="S37">
            <v>355.4</v>
          </cell>
          <cell r="V37">
            <v>5000</v>
          </cell>
          <cell r="W37">
            <v>15000</v>
          </cell>
          <cell r="X37">
            <v>1500</v>
          </cell>
          <cell r="Y37">
            <v>270</v>
          </cell>
          <cell r="Z37">
            <v>58.12</v>
          </cell>
          <cell r="AA37">
            <v>1585</v>
          </cell>
          <cell r="AB37">
            <v>10.35</v>
          </cell>
          <cell r="AC37">
            <v>100.1</v>
          </cell>
          <cell r="AD37">
            <v>4250</v>
          </cell>
          <cell r="AE37">
            <v>7663.12</v>
          </cell>
          <cell r="AF37">
            <v>1012.5</v>
          </cell>
          <cell r="AG37">
            <v>337.5</v>
          </cell>
          <cell r="AH37">
            <v>1350</v>
          </cell>
          <cell r="AI37">
            <v>15000</v>
          </cell>
          <cell r="AJ37">
            <v>-7663.12</v>
          </cell>
          <cell r="AK37">
            <v>7336.88</v>
          </cell>
          <cell r="AL37">
            <v>918.3</v>
          </cell>
          <cell r="AN37">
            <v>0</v>
          </cell>
          <cell r="AO37" t="str">
            <v>RODRIGUEZ DIESTRA</v>
          </cell>
        </row>
        <row r="38">
          <cell r="B38" t="str">
            <v>MERCHOR</v>
          </cell>
          <cell r="C38" t="str">
            <v>FEIJOO</v>
          </cell>
          <cell r="D38" t="str">
            <v>FABIOLA</v>
          </cell>
          <cell r="E38" t="str">
            <v>JEFE DE VENTAS</v>
          </cell>
          <cell r="F38">
            <v>27423</v>
          </cell>
          <cell r="G38" t="str">
            <v>07762692</v>
          </cell>
          <cell r="H38" t="str">
            <v>PRI</v>
          </cell>
          <cell r="I38" t="str">
            <v>AHS</v>
          </cell>
          <cell r="J38" t="str">
            <v>19312808509086</v>
          </cell>
          <cell r="K38">
            <v>38749</v>
          </cell>
          <cell r="L38" t="str">
            <v>(en blanco)</v>
          </cell>
          <cell r="M38">
            <v>30</v>
          </cell>
          <cell r="N38" t="str">
            <v>(en blanco)</v>
          </cell>
          <cell r="O38">
            <v>8250</v>
          </cell>
          <cell r="P38">
            <v>700</v>
          </cell>
          <cell r="S38">
            <v>431.1</v>
          </cell>
          <cell r="V38">
            <v>8250</v>
          </cell>
          <cell r="W38">
            <v>16500</v>
          </cell>
          <cell r="X38">
            <v>1650</v>
          </cell>
          <cell r="Y38">
            <v>247.5</v>
          </cell>
          <cell r="Z38">
            <v>59.45</v>
          </cell>
          <cell r="AA38">
            <v>1330</v>
          </cell>
          <cell r="AB38">
            <v>30.71</v>
          </cell>
          <cell r="AC38">
            <v>501.04</v>
          </cell>
          <cell r="AD38">
            <v>7012.5</v>
          </cell>
          <cell r="AE38">
            <v>10299.450000000001</v>
          </cell>
          <cell r="AF38">
            <v>1113.75</v>
          </cell>
          <cell r="AG38">
            <v>371.25</v>
          </cell>
          <cell r="AH38">
            <v>1485</v>
          </cell>
          <cell r="AI38">
            <v>16500</v>
          </cell>
          <cell r="AJ38">
            <v>-10299.450000000001</v>
          </cell>
          <cell r="AK38">
            <v>6200.55</v>
          </cell>
          <cell r="AL38">
            <v>990.84</v>
          </cell>
          <cell r="AN38">
            <v>0</v>
          </cell>
          <cell r="AO38" t="str">
            <v>DE LA PEÑA ROJAS</v>
          </cell>
        </row>
        <row r="39">
          <cell r="B39" t="str">
            <v>MONTALVO</v>
          </cell>
          <cell r="C39" t="str">
            <v>GIRAO</v>
          </cell>
          <cell r="D39" t="str">
            <v>NIKOLAI</v>
          </cell>
          <cell r="E39" t="str">
            <v>EJECUTIVO DE MERCADO DE LA ZONA SUR ORIENTE</v>
          </cell>
          <cell r="F39">
            <v>27832</v>
          </cell>
          <cell r="G39" t="str">
            <v>29660377</v>
          </cell>
          <cell r="H39" t="str">
            <v>PRO</v>
          </cell>
          <cell r="I39" t="str">
            <v>AHS</v>
          </cell>
          <cell r="J39" t="str">
            <v>28514637519038</v>
          </cell>
          <cell r="K39">
            <v>38950</v>
          </cell>
          <cell r="L39" t="str">
            <v>(en blanco)</v>
          </cell>
          <cell r="M39">
            <v>30</v>
          </cell>
          <cell r="N39" t="str">
            <v>(en blanco)</v>
          </cell>
          <cell r="O39">
            <v>2400</v>
          </cell>
          <cell r="P39">
            <v>500</v>
          </cell>
          <cell r="Q39">
            <v>600</v>
          </cell>
          <cell r="R39">
            <v>584.28</v>
          </cell>
          <cell r="S39">
            <v>332.99</v>
          </cell>
          <cell r="V39">
            <v>1946.67</v>
          </cell>
          <cell r="W39">
            <v>4946.67</v>
          </cell>
          <cell r="X39">
            <v>494.67</v>
          </cell>
          <cell r="Y39">
            <v>97.94</v>
          </cell>
          <cell r="Z39">
            <v>48.48</v>
          </cell>
          <cell r="AA39">
            <v>180.9</v>
          </cell>
          <cell r="AB39">
            <v>829.6</v>
          </cell>
          <cell r="AC39">
            <v>100.1</v>
          </cell>
          <cell r="AD39">
            <v>1654.67</v>
          </cell>
          <cell r="AE39">
            <v>2295.7600000000002</v>
          </cell>
          <cell r="AF39">
            <v>333.9</v>
          </cell>
          <cell r="AG39">
            <v>111.3</v>
          </cell>
          <cell r="AH39">
            <v>445.2</v>
          </cell>
          <cell r="AI39">
            <v>4946.67</v>
          </cell>
          <cell r="AJ39">
            <v>-2295.7600000000002</v>
          </cell>
          <cell r="AK39">
            <v>2650.91</v>
          </cell>
          <cell r="AL39">
            <v>-380.18</v>
          </cell>
          <cell r="AN39">
            <v>0</v>
          </cell>
          <cell r="AO39" t="str">
            <v>POLO APARICIO</v>
          </cell>
        </row>
        <row r="40">
          <cell r="B40" t="str">
            <v>MORA</v>
          </cell>
          <cell r="C40" t="str">
            <v>GUTIERREZ</v>
          </cell>
          <cell r="D40" t="str">
            <v>JOSE MARTIN</v>
          </cell>
          <cell r="E40" t="str">
            <v>ANALISTA DE OPERACIONES</v>
          </cell>
          <cell r="F40">
            <v>28015</v>
          </cell>
          <cell r="G40" t="str">
            <v>10313696</v>
          </cell>
          <cell r="H40" t="str">
            <v>HOR</v>
          </cell>
          <cell r="I40" t="str">
            <v>AHS</v>
          </cell>
          <cell r="J40" t="str">
            <v>19314353925013</v>
          </cell>
          <cell r="K40">
            <v>38808</v>
          </cell>
          <cell r="L40" t="str">
            <v>(en blanco)</v>
          </cell>
          <cell r="M40">
            <v>30</v>
          </cell>
          <cell r="N40" t="str">
            <v>(en blanco)</v>
          </cell>
          <cell r="O40">
            <v>2100</v>
          </cell>
          <cell r="P40">
            <v>700</v>
          </cell>
          <cell r="Q40">
            <v>50</v>
          </cell>
          <cell r="S40">
            <v>274.04000000000002</v>
          </cell>
          <cell r="V40">
            <v>2100</v>
          </cell>
          <cell r="W40">
            <v>4200</v>
          </cell>
          <cell r="X40">
            <v>420</v>
          </cell>
          <cell r="Y40">
            <v>81.900000000000006</v>
          </cell>
          <cell r="Z40">
            <v>36.96</v>
          </cell>
          <cell r="AA40">
            <v>123.75</v>
          </cell>
          <cell r="AB40">
            <v>10.96</v>
          </cell>
          <cell r="AC40">
            <v>1141.8800000000001</v>
          </cell>
          <cell r="AD40">
            <v>1785</v>
          </cell>
          <cell r="AE40">
            <v>2323.86</v>
          </cell>
          <cell r="AF40">
            <v>283.5</v>
          </cell>
          <cell r="AG40">
            <v>94.5</v>
          </cell>
          <cell r="AH40">
            <v>378</v>
          </cell>
          <cell r="AI40">
            <v>4200</v>
          </cell>
          <cell r="AJ40">
            <v>-2323.86</v>
          </cell>
          <cell r="AK40">
            <v>1876.14</v>
          </cell>
          <cell r="AL40">
            <v>883.24</v>
          </cell>
          <cell r="AN40">
            <v>10.96</v>
          </cell>
          <cell r="AO40" t="str">
            <v>DIAZ GARAY</v>
          </cell>
        </row>
        <row r="41">
          <cell r="B41" t="str">
            <v>MURILLO</v>
          </cell>
          <cell r="C41" t="str">
            <v>ZEGARRA</v>
          </cell>
          <cell r="D41" t="str">
            <v>MILUSKA</v>
          </cell>
          <cell r="E41" t="str">
            <v>ASISTENTE DE ADMINISTRACION Y FINANZAS</v>
          </cell>
          <cell r="F41">
            <v>28927</v>
          </cell>
          <cell r="G41" t="str">
            <v>40112091</v>
          </cell>
          <cell r="H41" t="str">
            <v>HOR</v>
          </cell>
          <cell r="I41" t="str">
            <v>AHS</v>
          </cell>
          <cell r="J41" t="str">
            <v>21514380324076</v>
          </cell>
          <cell r="K41">
            <v>39027</v>
          </cell>
          <cell r="L41" t="str">
            <v>(en blanco)</v>
          </cell>
          <cell r="M41">
            <v>30</v>
          </cell>
          <cell r="N41" t="str">
            <v>(en blanco)</v>
          </cell>
          <cell r="O41">
            <v>1800</v>
          </cell>
          <cell r="P41">
            <v>4180</v>
          </cell>
          <cell r="S41">
            <v>600</v>
          </cell>
          <cell r="V41">
            <v>300</v>
          </cell>
          <cell r="W41">
            <v>2100</v>
          </cell>
          <cell r="X41">
            <v>210</v>
          </cell>
          <cell r="Y41">
            <v>40.950000000000003</v>
          </cell>
          <cell r="Z41">
            <v>18.48</v>
          </cell>
          <cell r="AA41">
            <v>433</v>
          </cell>
          <cell r="AB41">
            <v>1290</v>
          </cell>
          <cell r="AC41">
            <v>223.13</v>
          </cell>
          <cell r="AD41">
            <v>255</v>
          </cell>
          <cell r="AE41">
            <v>524.42999999999995</v>
          </cell>
          <cell r="AF41">
            <v>141.75</v>
          </cell>
          <cell r="AG41">
            <v>47.25</v>
          </cell>
          <cell r="AH41">
            <v>189</v>
          </cell>
          <cell r="AI41">
            <v>2100</v>
          </cell>
          <cell r="AJ41">
            <v>-524.42999999999995</v>
          </cell>
          <cell r="AK41">
            <v>1575.57</v>
          </cell>
          <cell r="AL41">
            <v>1926.98</v>
          </cell>
          <cell r="AN41">
            <v>1290</v>
          </cell>
          <cell r="AO41" t="str">
            <v>PFLUCKER ASPILLAGA</v>
          </cell>
        </row>
        <row r="42">
          <cell r="B42" t="str">
            <v>MURRUGARRA</v>
          </cell>
          <cell r="C42" t="str">
            <v>OSORIO</v>
          </cell>
          <cell r="D42" t="str">
            <v>ROGER</v>
          </cell>
          <cell r="E42" t="str">
            <v>ANALISTA DE COMPRAS</v>
          </cell>
          <cell r="F42">
            <v>28927</v>
          </cell>
          <cell r="G42" t="str">
            <v>40304769</v>
          </cell>
          <cell r="H42" t="str">
            <v>PRO</v>
          </cell>
          <cell r="I42" t="str">
            <v>AHS</v>
          </cell>
          <cell r="J42" t="str">
            <v>19114661453047</v>
          </cell>
          <cell r="K42">
            <v>39034</v>
          </cell>
          <cell r="L42" t="str">
            <v>(en blanco)</v>
          </cell>
          <cell r="M42">
            <v>30</v>
          </cell>
          <cell r="N42" t="str">
            <v>(en blanco)</v>
          </cell>
          <cell r="O42">
            <v>2500</v>
          </cell>
          <cell r="P42">
            <v>900</v>
          </cell>
          <cell r="Q42">
            <v>50</v>
          </cell>
          <cell r="V42">
            <v>416.67</v>
          </cell>
          <cell r="W42">
            <v>2916.67</v>
          </cell>
          <cell r="X42">
            <v>291.67</v>
          </cell>
          <cell r="Y42">
            <v>57.75</v>
          </cell>
          <cell r="Z42">
            <v>28.58</v>
          </cell>
          <cell r="AA42">
            <v>40.950000000000003</v>
          </cell>
          <cell r="AB42">
            <v>18.48</v>
          </cell>
          <cell r="AC42">
            <v>65.63</v>
          </cell>
          <cell r="AD42">
            <v>354.17</v>
          </cell>
          <cell r="AE42">
            <v>732.17</v>
          </cell>
          <cell r="AF42">
            <v>196.88</v>
          </cell>
          <cell r="AG42">
            <v>65.63</v>
          </cell>
          <cell r="AH42">
            <v>262.51</v>
          </cell>
          <cell r="AI42">
            <v>2916.67</v>
          </cell>
          <cell r="AJ42">
            <v>-732.17</v>
          </cell>
          <cell r="AK42">
            <v>2184.5</v>
          </cell>
          <cell r="AL42">
            <v>832.2</v>
          </cell>
          <cell r="AN42">
            <v>0</v>
          </cell>
          <cell r="AO42" t="str">
            <v>GRANDEZ TUNJAR</v>
          </cell>
        </row>
        <row r="43">
          <cell r="B43" t="str">
            <v>MUZAURIETA</v>
          </cell>
          <cell r="C43" t="str">
            <v>RODRIGUEZ</v>
          </cell>
          <cell r="D43" t="str">
            <v>JULIO ALFREDO</v>
          </cell>
          <cell r="E43" t="str">
            <v>GERENTE DE VENTAS</v>
          </cell>
          <cell r="F43">
            <v>25769</v>
          </cell>
          <cell r="G43" t="str">
            <v>10276551</v>
          </cell>
          <cell r="H43" t="str">
            <v>HOR</v>
          </cell>
          <cell r="I43" t="str">
            <v>AHD</v>
          </cell>
          <cell r="J43" t="str">
            <v>19414053018167</v>
          </cell>
          <cell r="K43">
            <v>38687</v>
          </cell>
          <cell r="L43" t="str">
            <v>(en blanco)</v>
          </cell>
          <cell r="M43">
            <v>30</v>
          </cell>
          <cell r="N43" t="str">
            <v>(en blanco)</v>
          </cell>
          <cell r="O43">
            <v>16045</v>
          </cell>
          <cell r="P43">
            <v>50</v>
          </cell>
          <cell r="S43">
            <v>2682.5</v>
          </cell>
          <cell r="T43">
            <v>1564.79</v>
          </cell>
          <cell r="V43">
            <v>1400</v>
          </cell>
          <cell r="W43">
            <v>20342.29</v>
          </cell>
          <cell r="X43">
            <v>1877.75</v>
          </cell>
          <cell r="Y43">
            <v>366.16</v>
          </cell>
          <cell r="Z43">
            <v>58.12</v>
          </cell>
          <cell r="AA43">
            <v>3042</v>
          </cell>
          <cell r="AB43">
            <v>14998.26</v>
          </cell>
          <cell r="AC43">
            <v>13.13</v>
          </cell>
          <cell r="AE43">
            <v>20342.29</v>
          </cell>
          <cell r="AF43">
            <v>1267.48</v>
          </cell>
          <cell r="AG43">
            <v>422.49</v>
          </cell>
          <cell r="AH43">
            <v>1689.97</v>
          </cell>
          <cell r="AI43">
            <v>20342.29</v>
          </cell>
          <cell r="AJ43">
            <v>-20342.29</v>
          </cell>
          <cell r="AK43">
            <v>0</v>
          </cell>
          <cell r="AL43">
            <v>1226.4000000000001</v>
          </cell>
          <cell r="AN43">
            <v>0</v>
          </cell>
          <cell r="AO43" t="str">
            <v>TRUJILLO CHAVEZ</v>
          </cell>
        </row>
        <row r="44">
          <cell r="B44" t="str">
            <v>PALACIOS</v>
          </cell>
          <cell r="C44" t="str">
            <v>MARCA</v>
          </cell>
          <cell r="D44" t="str">
            <v>GUILLERMO MARTIN FEDERICO</v>
          </cell>
          <cell r="E44" t="str">
            <v>ANALISTA DE ADM. Y VTAS.</v>
          </cell>
          <cell r="F44">
            <v>29033</v>
          </cell>
          <cell r="G44" t="str">
            <v>40203308</v>
          </cell>
          <cell r="H44" t="str">
            <v>PRI</v>
          </cell>
          <cell r="I44" t="str">
            <v>AHS</v>
          </cell>
          <cell r="J44" t="str">
            <v>19314353943031</v>
          </cell>
          <cell r="K44">
            <v>38808</v>
          </cell>
          <cell r="L44" t="str">
            <v>(en blanco)</v>
          </cell>
          <cell r="M44">
            <v>30</v>
          </cell>
          <cell r="N44" t="str">
            <v>(en blanco)</v>
          </cell>
          <cell r="O44">
            <v>1700</v>
          </cell>
          <cell r="P44">
            <v>4950</v>
          </cell>
          <cell r="Q44">
            <v>50</v>
          </cell>
          <cell r="V44">
            <v>1700</v>
          </cell>
          <cell r="W44">
            <v>3400</v>
          </cell>
          <cell r="X44">
            <v>340</v>
          </cell>
          <cell r="Y44">
            <v>51</v>
          </cell>
          <cell r="Z44">
            <v>30.6</v>
          </cell>
          <cell r="AA44">
            <v>602</v>
          </cell>
          <cell r="AB44">
            <v>34.299999999999997</v>
          </cell>
          <cell r="AC44">
            <v>310.63</v>
          </cell>
          <cell r="AD44">
            <v>1445</v>
          </cell>
          <cell r="AE44">
            <v>1866.6</v>
          </cell>
          <cell r="AF44">
            <v>229.5</v>
          </cell>
          <cell r="AG44">
            <v>76.5</v>
          </cell>
          <cell r="AH44">
            <v>306</v>
          </cell>
          <cell r="AI44">
            <v>3400</v>
          </cell>
          <cell r="AJ44">
            <v>-1866.6</v>
          </cell>
          <cell r="AK44">
            <v>1533.4</v>
          </cell>
          <cell r="AL44">
            <v>3764</v>
          </cell>
          <cell r="AN44">
            <v>0</v>
          </cell>
          <cell r="AO44" t="str">
            <v>BERMUDEZ MEDINA</v>
          </cell>
        </row>
        <row r="45">
          <cell r="B45" t="str">
            <v>PANTOJA</v>
          </cell>
          <cell r="C45" t="str">
            <v>ROJAS</v>
          </cell>
          <cell r="D45" t="str">
            <v>YURY FRANSK</v>
          </cell>
          <cell r="E45" t="str">
            <v>EJECUTIVO DE MERCADO DE LA ZONA NOR ORIENTE</v>
          </cell>
          <cell r="F45">
            <v>24517</v>
          </cell>
          <cell r="G45" t="str">
            <v>16656186</v>
          </cell>
          <cell r="H45" t="str">
            <v>INT</v>
          </cell>
          <cell r="I45" t="str">
            <v>AHS</v>
          </cell>
          <cell r="J45" t="str">
            <v>30514629055009</v>
          </cell>
          <cell r="K45">
            <v>38943</v>
          </cell>
          <cell r="L45" t="str">
            <v>(en blanco)</v>
          </cell>
          <cell r="M45">
            <v>30</v>
          </cell>
          <cell r="N45" t="str">
            <v>(en blanco)</v>
          </cell>
          <cell r="O45">
            <v>2400</v>
          </cell>
          <cell r="P45">
            <v>175</v>
          </cell>
          <cell r="Q45">
            <v>600</v>
          </cell>
          <cell r="S45">
            <v>324.60000000000002</v>
          </cell>
          <cell r="T45">
            <v>3003.4</v>
          </cell>
          <cell r="U45">
            <v>1751.98</v>
          </cell>
          <cell r="V45">
            <v>1965.33</v>
          </cell>
          <cell r="W45">
            <v>4965.33</v>
          </cell>
          <cell r="X45">
            <v>496.53</v>
          </cell>
          <cell r="Y45">
            <v>89.38</v>
          </cell>
          <cell r="Z45">
            <v>43.69</v>
          </cell>
          <cell r="AA45">
            <v>409.96</v>
          </cell>
          <cell r="AB45">
            <v>58</v>
          </cell>
          <cell r="AC45">
            <v>3840.39</v>
          </cell>
          <cell r="AD45">
            <v>1670.53</v>
          </cell>
          <cell r="AE45">
            <v>2300.13</v>
          </cell>
          <cell r="AF45">
            <v>335.16</v>
          </cell>
          <cell r="AG45">
            <v>111.72</v>
          </cell>
          <cell r="AH45">
            <v>446.88</v>
          </cell>
          <cell r="AI45">
            <v>4965.33</v>
          </cell>
          <cell r="AJ45">
            <v>-2300.13</v>
          </cell>
          <cell r="AK45">
            <v>2665.2</v>
          </cell>
          <cell r="AL45">
            <v>458.08</v>
          </cell>
          <cell r="AN45">
            <v>0</v>
          </cell>
          <cell r="AO45" t="str">
            <v>CASTRO UGARELLI</v>
          </cell>
        </row>
        <row r="46">
          <cell r="B46" t="str">
            <v>PARRAGA</v>
          </cell>
          <cell r="C46" t="str">
            <v>LUQUE</v>
          </cell>
          <cell r="D46" t="str">
            <v>MARIA DEL CARMEN</v>
          </cell>
          <cell r="E46" t="str">
            <v>COORD. PLANEAMIENTO</v>
          </cell>
          <cell r="F46">
            <v>28199</v>
          </cell>
          <cell r="G46" t="str">
            <v>10346810</v>
          </cell>
          <cell r="H46" t="str">
            <v>HOR</v>
          </cell>
          <cell r="I46" t="str">
            <v>AHS</v>
          </cell>
          <cell r="J46" t="str">
            <v>19313700280065</v>
          </cell>
          <cell r="K46">
            <v>38777</v>
          </cell>
          <cell r="L46" t="str">
            <v>(en blanco)</v>
          </cell>
          <cell r="M46">
            <v>30</v>
          </cell>
          <cell r="N46" t="str">
            <v>(en blanco)</v>
          </cell>
          <cell r="O46">
            <v>7000</v>
          </cell>
          <cell r="P46">
            <v>700</v>
          </cell>
          <cell r="Q46">
            <v>50</v>
          </cell>
          <cell r="R46">
            <v>324.60000000000002</v>
          </cell>
          <cell r="S46">
            <v>413.43</v>
          </cell>
          <cell r="V46">
            <v>7000</v>
          </cell>
          <cell r="W46">
            <v>14000</v>
          </cell>
          <cell r="X46">
            <v>1400</v>
          </cell>
          <cell r="Y46">
            <v>273</v>
          </cell>
          <cell r="Z46">
            <v>58.12</v>
          </cell>
          <cell r="AA46">
            <v>924</v>
          </cell>
          <cell r="AB46">
            <v>15.3</v>
          </cell>
          <cell r="AC46">
            <v>100.1</v>
          </cell>
          <cell r="AD46">
            <v>5950</v>
          </cell>
          <cell r="AE46">
            <v>8605.1200000000008</v>
          </cell>
          <cell r="AF46">
            <v>945</v>
          </cell>
          <cell r="AG46">
            <v>315</v>
          </cell>
          <cell r="AH46">
            <v>1260</v>
          </cell>
          <cell r="AI46">
            <v>14000</v>
          </cell>
          <cell r="AJ46">
            <v>-8605.1200000000008</v>
          </cell>
          <cell r="AK46">
            <v>5394.88</v>
          </cell>
          <cell r="AL46">
            <v>1294.74</v>
          </cell>
          <cell r="AN46">
            <v>0</v>
          </cell>
          <cell r="AO46" t="str">
            <v>AZABACHE ARIAS</v>
          </cell>
        </row>
        <row r="47">
          <cell r="B47" t="str">
            <v>POLASTRI</v>
          </cell>
          <cell r="C47" t="str">
            <v>CELORIA</v>
          </cell>
          <cell r="D47" t="str">
            <v>GIAN FRANCO</v>
          </cell>
          <cell r="E47" t="str">
            <v>JEFE DE MARKETING</v>
          </cell>
          <cell r="F47">
            <v>27162</v>
          </cell>
          <cell r="G47" t="str">
            <v>09996499</v>
          </cell>
          <cell r="H47" t="str">
            <v>INT</v>
          </cell>
          <cell r="I47" t="str">
            <v>AHS</v>
          </cell>
          <cell r="J47" t="str">
            <v>19313604392008</v>
          </cell>
          <cell r="K47">
            <v>38854</v>
          </cell>
          <cell r="L47" t="str">
            <v>(en blanco)</v>
          </cell>
          <cell r="M47">
            <v>30</v>
          </cell>
          <cell r="N47" t="str">
            <v>(en blanco)</v>
          </cell>
          <cell r="O47">
            <v>11000</v>
          </cell>
          <cell r="P47">
            <v>50</v>
          </cell>
          <cell r="Q47">
            <v>50</v>
          </cell>
          <cell r="S47">
            <v>324.60000000000002</v>
          </cell>
          <cell r="V47">
            <v>11050</v>
          </cell>
          <cell r="W47">
            <v>22100</v>
          </cell>
          <cell r="X47">
            <v>2210</v>
          </cell>
          <cell r="Y47">
            <v>397.8</v>
          </cell>
          <cell r="Z47">
            <v>58.12</v>
          </cell>
          <cell r="AA47">
            <v>3436</v>
          </cell>
          <cell r="AB47">
            <v>26.4</v>
          </cell>
          <cell r="AC47">
            <v>223.13</v>
          </cell>
          <cell r="AD47">
            <v>9392.5</v>
          </cell>
          <cell r="AE47">
            <v>15494.42</v>
          </cell>
          <cell r="AF47">
            <v>1491.75</v>
          </cell>
          <cell r="AG47">
            <v>497.25</v>
          </cell>
          <cell r="AH47">
            <v>1989</v>
          </cell>
          <cell r="AI47">
            <v>22100</v>
          </cell>
          <cell r="AJ47">
            <v>-15494.42</v>
          </cell>
          <cell r="AK47">
            <v>6605.58</v>
          </cell>
          <cell r="AL47">
            <v>938.34</v>
          </cell>
          <cell r="AN47">
            <v>0</v>
          </cell>
          <cell r="AO47" t="str">
            <v>WONG DE BOCANEGRA</v>
          </cell>
        </row>
        <row r="48">
          <cell r="B48" t="str">
            <v>QUISPE</v>
          </cell>
          <cell r="C48" t="str">
            <v>CORTES</v>
          </cell>
          <cell r="D48" t="str">
            <v>EDUARDO JAVIER</v>
          </cell>
          <cell r="E48" t="str">
            <v>EJECUTIVO DE MERCADO DE LA ZONA NOR SIERRA</v>
          </cell>
          <cell r="F48">
            <v>29029</v>
          </cell>
          <cell r="G48" t="str">
            <v>40233522</v>
          </cell>
          <cell r="H48" t="str">
            <v>INT</v>
          </cell>
          <cell r="I48" t="str">
            <v>AHS</v>
          </cell>
          <cell r="J48" t="str">
            <v>57014629984014</v>
          </cell>
          <cell r="K48">
            <v>38943</v>
          </cell>
          <cell r="L48" t="str">
            <v>(en blanco)</v>
          </cell>
          <cell r="M48">
            <v>30</v>
          </cell>
          <cell r="N48" t="str">
            <v>(en blanco)</v>
          </cell>
          <cell r="O48">
            <v>2400</v>
          </cell>
          <cell r="P48">
            <v>326.67</v>
          </cell>
          <cell r="Q48">
            <v>600</v>
          </cell>
          <cell r="S48">
            <v>504.9</v>
          </cell>
          <cell r="U48">
            <v>584.5</v>
          </cell>
          <cell r="V48">
            <v>1965.33</v>
          </cell>
          <cell r="W48">
            <v>4965.33</v>
          </cell>
          <cell r="X48">
            <v>496.53</v>
          </cell>
          <cell r="Y48">
            <v>89.38</v>
          </cell>
          <cell r="Z48">
            <v>43.69</v>
          </cell>
          <cell r="AA48">
            <v>136.5</v>
          </cell>
          <cell r="AB48">
            <v>58</v>
          </cell>
          <cell r="AC48">
            <v>923.13</v>
          </cell>
          <cell r="AD48">
            <v>1670.53</v>
          </cell>
          <cell r="AE48">
            <v>2300.13</v>
          </cell>
          <cell r="AF48">
            <v>335.16</v>
          </cell>
          <cell r="AG48">
            <v>111.72</v>
          </cell>
          <cell r="AH48">
            <v>446.88</v>
          </cell>
          <cell r="AI48">
            <v>4965.33</v>
          </cell>
          <cell r="AJ48">
            <v>-2300.13</v>
          </cell>
          <cell r="AK48">
            <v>2665.2</v>
          </cell>
          <cell r="AL48">
            <v>1256.8800000000001</v>
          </cell>
          <cell r="AN48">
            <v>0</v>
          </cell>
          <cell r="AO48" t="str">
            <v>MARTINEZ QUIROZ</v>
          </cell>
        </row>
        <row r="49">
          <cell r="B49" t="str">
            <v>ROBLES</v>
          </cell>
          <cell r="C49" t="str">
            <v>PALOMINO</v>
          </cell>
          <cell r="D49" t="str">
            <v>JACKELINE MARGARET</v>
          </cell>
          <cell r="E49" t="str">
            <v>ANALISTA DE RECURSOS HUMANOS</v>
          </cell>
          <cell r="F49">
            <v>28118</v>
          </cell>
          <cell r="G49" t="str">
            <v>32982481</v>
          </cell>
          <cell r="H49" t="str">
            <v>HOR</v>
          </cell>
          <cell r="I49" t="str">
            <v>AHS</v>
          </cell>
          <cell r="J49" t="str">
            <v>19313449092039</v>
          </cell>
          <cell r="K49">
            <v>39022</v>
          </cell>
          <cell r="L49" t="str">
            <v>(en blanco)</v>
          </cell>
          <cell r="M49">
            <v>30</v>
          </cell>
          <cell r="N49" t="str">
            <v>(en blanco)</v>
          </cell>
          <cell r="O49">
            <v>3000</v>
          </cell>
          <cell r="P49">
            <v>50</v>
          </cell>
          <cell r="Q49">
            <v>50</v>
          </cell>
          <cell r="S49">
            <v>324.60000000000002</v>
          </cell>
          <cell r="V49">
            <v>1016.67</v>
          </cell>
          <cell r="W49">
            <v>4066.67</v>
          </cell>
          <cell r="X49">
            <v>406.67</v>
          </cell>
          <cell r="Y49">
            <v>79.3</v>
          </cell>
          <cell r="Z49">
            <v>35.79</v>
          </cell>
          <cell r="AA49">
            <v>549</v>
          </cell>
          <cell r="AB49">
            <v>59.32</v>
          </cell>
          <cell r="AC49">
            <v>1818.88</v>
          </cell>
          <cell r="AD49">
            <v>864.17</v>
          </cell>
          <cell r="AE49">
            <v>1934.93</v>
          </cell>
          <cell r="AF49">
            <v>274.5</v>
          </cell>
          <cell r="AG49">
            <v>91.5</v>
          </cell>
          <cell r="AH49">
            <v>366</v>
          </cell>
          <cell r="AI49">
            <v>4066.67</v>
          </cell>
          <cell r="AJ49">
            <v>-1934.93</v>
          </cell>
          <cell r="AK49">
            <v>2131.7399999999998</v>
          </cell>
          <cell r="AL49">
            <v>938.34</v>
          </cell>
          <cell r="AN49">
            <v>0</v>
          </cell>
          <cell r="AO49" t="str">
            <v>LOLI TEEVIN</v>
          </cell>
        </row>
        <row r="50">
          <cell r="B50" t="str">
            <v>ROSAS</v>
          </cell>
          <cell r="C50" t="str">
            <v>AGREDA</v>
          </cell>
          <cell r="D50" t="str">
            <v>JORGE</v>
          </cell>
          <cell r="E50" t="str">
            <v>ANALISTA DE LOGISTICA Y OPERACIONES</v>
          </cell>
          <cell r="F50">
            <v>29720</v>
          </cell>
          <cell r="G50" t="str">
            <v>40946275</v>
          </cell>
          <cell r="H50" t="str">
            <v>HOR</v>
          </cell>
          <cell r="I50" t="str">
            <v>AHS</v>
          </cell>
          <cell r="J50" t="str">
            <v>19314892450077</v>
          </cell>
          <cell r="K50">
            <v>39052</v>
          </cell>
          <cell r="L50" t="str">
            <v>(en blanco)</v>
          </cell>
          <cell r="M50">
            <v>30</v>
          </cell>
          <cell r="N50" t="str">
            <v>(en blanco)</v>
          </cell>
          <cell r="O50">
            <v>2200</v>
          </cell>
          <cell r="P50">
            <v>350</v>
          </cell>
          <cell r="R50">
            <v>293.33</v>
          </cell>
          <cell r="S50">
            <v>600</v>
          </cell>
          <cell r="V50">
            <v>366.67</v>
          </cell>
          <cell r="W50">
            <v>2860</v>
          </cell>
          <cell r="X50">
            <v>286</v>
          </cell>
          <cell r="Y50">
            <v>55.77</v>
          </cell>
          <cell r="Z50">
            <v>25.17</v>
          </cell>
          <cell r="AA50">
            <v>54</v>
          </cell>
          <cell r="AB50">
            <v>26.4</v>
          </cell>
          <cell r="AC50">
            <v>100.1</v>
          </cell>
          <cell r="AD50">
            <v>311.67</v>
          </cell>
          <cell r="AE50">
            <v>678.61</v>
          </cell>
          <cell r="AF50">
            <v>193.05</v>
          </cell>
          <cell r="AG50">
            <v>64.349999999999994</v>
          </cell>
          <cell r="AH50">
            <v>257.39999999999998</v>
          </cell>
          <cell r="AI50">
            <v>2860</v>
          </cell>
          <cell r="AJ50">
            <v>-678.61</v>
          </cell>
          <cell r="AK50">
            <v>2181.39</v>
          </cell>
          <cell r="AL50">
            <v>305.62</v>
          </cell>
          <cell r="AN50">
            <v>0</v>
          </cell>
          <cell r="AO50" t="str">
            <v>MAMANI UTRILLA</v>
          </cell>
        </row>
        <row r="51">
          <cell r="B51" t="str">
            <v>RUIZ</v>
          </cell>
          <cell r="C51" t="str">
            <v>BEJAR</v>
          </cell>
          <cell r="D51" t="str">
            <v>GUSTAVO ADOLFO</v>
          </cell>
          <cell r="E51" t="str">
            <v>COORD. ADMINISTRACION</v>
          </cell>
          <cell r="F51">
            <v>29164</v>
          </cell>
          <cell r="G51" t="str">
            <v>40388899</v>
          </cell>
          <cell r="H51" t="str">
            <v>HOR</v>
          </cell>
          <cell r="I51" t="str">
            <v>AHS</v>
          </cell>
          <cell r="J51" t="str">
            <v>19313842709033</v>
          </cell>
          <cell r="K51">
            <v>38735</v>
          </cell>
          <cell r="L51" t="str">
            <v>(en blanco)</v>
          </cell>
          <cell r="M51">
            <v>30</v>
          </cell>
          <cell r="N51" t="str">
            <v>(en blanco)</v>
          </cell>
          <cell r="O51">
            <v>3500</v>
          </cell>
          <cell r="P51">
            <v>700</v>
          </cell>
          <cell r="Q51">
            <v>50</v>
          </cell>
          <cell r="S51">
            <v>324.60000000000002</v>
          </cell>
          <cell r="V51">
            <v>3500</v>
          </cell>
          <cell r="W51">
            <v>7000</v>
          </cell>
          <cell r="X51">
            <v>700</v>
          </cell>
          <cell r="Y51">
            <v>136.5</v>
          </cell>
          <cell r="Z51">
            <v>58.12</v>
          </cell>
          <cell r="AA51">
            <v>305</v>
          </cell>
          <cell r="AB51">
            <v>26.84</v>
          </cell>
          <cell r="AC51">
            <v>231.88</v>
          </cell>
          <cell r="AD51">
            <v>2975</v>
          </cell>
          <cell r="AE51">
            <v>4174.62</v>
          </cell>
          <cell r="AF51">
            <v>472.5</v>
          </cell>
          <cell r="AG51">
            <v>157.5</v>
          </cell>
          <cell r="AH51">
            <v>630</v>
          </cell>
          <cell r="AI51">
            <v>7000</v>
          </cell>
          <cell r="AJ51">
            <v>-4174.62</v>
          </cell>
          <cell r="AK51">
            <v>2825.38</v>
          </cell>
          <cell r="AL51">
            <v>936.73</v>
          </cell>
          <cell r="AN51">
            <v>0</v>
          </cell>
          <cell r="AO51" t="str">
            <v>ANGELDONIS VECCO</v>
          </cell>
        </row>
        <row r="52">
          <cell r="B52" t="str">
            <v>00134</v>
          </cell>
          <cell r="C52" t="str">
            <v>CHUQUIURE</v>
          </cell>
          <cell r="D52" t="str">
            <v>ROBERTO</v>
          </cell>
          <cell r="E52" t="str">
            <v>COORD. PUBLICIDAD</v>
          </cell>
          <cell r="F52">
            <v>28257</v>
          </cell>
          <cell r="G52" t="str">
            <v>10810853</v>
          </cell>
          <cell r="H52" t="str">
            <v>INT</v>
          </cell>
          <cell r="I52" t="str">
            <v>AHS</v>
          </cell>
          <cell r="J52" t="str">
            <v>19314850386088</v>
          </cell>
          <cell r="K52">
            <v>39036</v>
          </cell>
          <cell r="L52" t="str">
            <v>(en blanco)</v>
          </cell>
          <cell r="M52">
            <v>30</v>
          </cell>
          <cell r="N52" t="str">
            <v>(en blanco)</v>
          </cell>
          <cell r="O52">
            <v>10000</v>
          </cell>
          <cell r="P52">
            <v>700</v>
          </cell>
          <cell r="S52">
            <v>338.8</v>
          </cell>
          <cell r="V52">
            <v>1666.67</v>
          </cell>
          <cell r="W52">
            <v>11666.67</v>
          </cell>
          <cell r="X52">
            <v>1166.67</v>
          </cell>
          <cell r="Y52">
            <v>210</v>
          </cell>
          <cell r="Z52">
            <v>58.12</v>
          </cell>
          <cell r="AA52">
            <v>1785</v>
          </cell>
          <cell r="AB52">
            <v>19.36</v>
          </cell>
          <cell r="AC52">
            <v>83.13</v>
          </cell>
          <cell r="AD52">
            <v>1416.67</v>
          </cell>
          <cell r="AE52">
            <v>4636.46</v>
          </cell>
          <cell r="AF52">
            <v>787.5</v>
          </cell>
          <cell r="AG52">
            <v>262.5</v>
          </cell>
          <cell r="AH52">
            <v>1050</v>
          </cell>
          <cell r="AI52">
            <v>11666.67</v>
          </cell>
          <cell r="AJ52">
            <v>-4636.46</v>
          </cell>
          <cell r="AK52">
            <v>7030.21</v>
          </cell>
          <cell r="AL52">
            <v>905.52</v>
          </cell>
          <cell r="AN52">
            <v>0</v>
          </cell>
          <cell r="AO52" t="str">
            <v>PEREZ BENAVIDES</v>
          </cell>
        </row>
        <row r="53">
          <cell r="B53" t="str">
            <v>SARMIENTO</v>
          </cell>
          <cell r="C53" t="str">
            <v>SALCEDO</v>
          </cell>
          <cell r="D53" t="str">
            <v>RAFAEL ENRIQUE</v>
          </cell>
          <cell r="E53" t="str">
            <v>JEFE DE VENTAS REGIONAL NORTE</v>
          </cell>
          <cell r="F53">
            <v>22421</v>
          </cell>
          <cell r="G53" t="str">
            <v>17532768</v>
          </cell>
          <cell r="H53" t="str">
            <v>PRI</v>
          </cell>
          <cell r="I53" t="str">
            <v>AHS</v>
          </cell>
          <cell r="J53" t="str">
            <v>30514548277015</v>
          </cell>
          <cell r="K53">
            <v>38908</v>
          </cell>
          <cell r="L53" t="str">
            <v>(en blanco)</v>
          </cell>
          <cell r="M53">
            <v>30</v>
          </cell>
          <cell r="N53" t="str">
            <v>(en blanco)</v>
          </cell>
          <cell r="O53">
            <v>4800</v>
          </cell>
          <cell r="P53">
            <v>50</v>
          </cell>
          <cell r="Q53">
            <v>1200</v>
          </cell>
          <cell r="R53">
            <v>324.60000000000002</v>
          </cell>
          <cell r="S53">
            <v>420.53</v>
          </cell>
          <cell r="V53">
            <v>4991.67</v>
          </cell>
          <cell r="W53">
            <v>11041.67</v>
          </cell>
          <cell r="X53">
            <v>1104.17</v>
          </cell>
          <cell r="Y53">
            <v>165.63</v>
          </cell>
          <cell r="Z53">
            <v>59.45</v>
          </cell>
          <cell r="AA53">
            <v>416</v>
          </cell>
          <cell r="AB53">
            <v>1.2</v>
          </cell>
          <cell r="AC53">
            <v>310.63</v>
          </cell>
          <cell r="AD53">
            <v>4242.92</v>
          </cell>
          <cell r="AE53">
            <v>5988.17</v>
          </cell>
          <cell r="AF53">
            <v>745.31</v>
          </cell>
          <cell r="AG53">
            <v>248.44</v>
          </cell>
          <cell r="AH53">
            <v>993.75</v>
          </cell>
          <cell r="AI53">
            <v>11041.67</v>
          </cell>
          <cell r="AJ53">
            <v>-5988.17</v>
          </cell>
          <cell r="AK53">
            <v>5053.5</v>
          </cell>
          <cell r="AL53">
            <v>958.13</v>
          </cell>
          <cell r="AN53">
            <v>1.2</v>
          </cell>
          <cell r="AO53" t="str">
            <v>ESCATE FARFAN</v>
          </cell>
        </row>
        <row r="54">
          <cell r="B54" t="str">
            <v>SWAYNE</v>
          </cell>
          <cell r="C54" t="str">
            <v>MAURTUA</v>
          </cell>
          <cell r="D54" t="str">
            <v>VALERIE</v>
          </cell>
          <cell r="E54" t="str">
            <v>ANALISTA DE COMPRAS</v>
          </cell>
          <cell r="F54">
            <v>28514</v>
          </cell>
          <cell r="G54" t="str">
            <v>10803979</v>
          </cell>
          <cell r="H54" t="str">
            <v>PRI</v>
          </cell>
          <cell r="I54" t="str">
            <v>AHS</v>
          </cell>
          <cell r="J54" t="str">
            <v>19412437311039</v>
          </cell>
          <cell r="K54">
            <v>38831</v>
          </cell>
          <cell r="L54" t="str">
            <v>(en blanco)</v>
          </cell>
          <cell r="M54">
            <v>30</v>
          </cell>
          <cell r="N54" t="str">
            <v>(en blanco)</v>
          </cell>
          <cell r="O54">
            <v>3500</v>
          </cell>
          <cell r="P54">
            <v>50</v>
          </cell>
          <cell r="U54">
            <v>213.33</v>
          </cell>
          <cell r="V54">
            <v>3550</v>
          </cell>
          <cell r="W54">
            <v>7100</v>
          </cell>
          <cell r="X54">
            <v>710</v>
          </cell>
          <cell r="Y54">
            <v>106.5</v>
          </cell>
          <cell r="Z54">
            <v>59.45</v>
          </cell>
          <cell r="AA54">
            <v>369</v>
          </cell>
          <cell r="AB54">
            <v>58</v>
          </cell>
          <cell r="AC54">
            <v>1561.63</v>
          </cell>
          <cell r="AD54">
            <v>3017.5</v>
          </cell>
          <cell r="AE54">
            <v>4262.45</v>
          </cell>
          <cell r="AF54">
            <v>479.25</v>
          </cell>
          <cell r="AG54">
            <v>159.75</v>
          </cell>
          <cell r="AH54">
            <v>639</v>
          </cell>
          <cell r="AI54">
            <v>7100</v>
          </cell>
          <cell r="AJ54">
            <v>-4262.45</v>
          </cell>
          <cell r="AK54">
            <v>2837.55</v>
          </cell>
          <cell r="AL54">
            <v>791.69</v>
          </cell>
          <cell r="AN54">
            <v>0</v>
          </cell>
          <cell r="AO54" t="str">
            <v>ENCALADA CORREA</v>
          </cell>
        </row>
        <row r="55">
          <cell r="B55" t="str">
            <v>UCEDA</v>
          </cell>
          <cell r="C55" t="str">
            <v>SALDAÑA</v>
          </cell>
          <cell r="D55" t="str">
            <v>ELOISA</v>
          </cell>
          <cell r="E55" t="str">
            <v>ASISTENTE DE ADMINISTRACION Y FINANZAS</v>
          </cell>
          <cell r="F55">
            <v>23459</v>
          </cell>
          <cell r="G55" t="str">
            <v>16448850</v>
          </cell>
          <cell r="H55" t="str">
            <v>PRI</v>
          </cell>
          <cell r="I55" t="str">
            <v>AHS</v>
          </cell>
          <cell r="J55" t="str">
            <v>30513288235046</v>
          </cell>
          <cell r="K55">
            <v>39027</v>
          </cell>
          <cell r="L55" t="str">
            <v>(en blanco)</v>
          </cell>
          <cell r="M55">
            <v>30</v>
          </cell>
          <cell r="N55" t="str">
            <v>(en blanco)</v>
          </cell>
          <cell r="O55">
            <v>1800</v>
          </cell>
          <cell r="P55">
            <v>50</v>
          </cell>
          <cell r="Q55">
            <v>50</v>
          </cell>
          <cell r="S55">
            <v>1200</v>
          </cell>
          <cell r="V55">
            <v>308.33</v>
          </cell>
          <cell r="W55">
            <v>2158.33</v>
          </cell>
          <cell r="X55">
            <v>215.83</v>
          </cell>
          <cell r="Y55">
            <v>32.380000000000003</v>
          </cell>
          <cell r="Z55">
            <v>19.43</v>
          </cell>
          <cell r="AA55">
            <v>90.75</v>
          </cell>
          <cell r="AB55">
            <v>54.45</v>
          </cell>
          <cell r="AC55">
            <v>756.88</v>
          </cell>
          <cell r="AD55">
            <v>262.08</v>
          </cell>
          <cell r="AE55">
            <v>529.72</v>
          </cell>
          <cell r="AF55">
            <v>145.69</v>
          </cell>
          <cell r="AG55">
            <v>48.56</v>
          </cell>
          <cell r="AH55">
            <v>194.25</v>
          </cell>
          <cell r="AI55">
            <v>2158.33</v>
          </cell>
          <cell r="AJ55">
            <v>-529.72</v>
          </cell>
          <cell r="AK55">
            <v>1628.61</v>
          </cell>
          <cell r="AL55">
            <v>698.56</v>
          </cell>
          <cell r="AN55">
            <v>0</v>
          </cell>
          <cell r="AO55" t="str">
            <v>MONTUFAR PENALILLO</v>
          </cell>
        </row>
        <row r="56">
          <cell r="B56" t="str">
            <v>URDANIVIA</v>
          </cell>
          <cell r="C56" t="str">
            <v>BARRIENTOS</v>
          </cell>
          <cell r="D56" t="str">
            <v>CARLA ANGELICA</v>
          </cell>
          <cell r="E56" t="str">
            <v>COORD. LOGISTICA</v>
          </cell>
          <cell r="F56">
            <v>27973</v>
          </cell>
          <cell r="G56" t="str">
            <v>10223612</v>
          </cell>
          <cell r="H56" t="str">
            <v>INT</v>
          </cell>
          <cell r="I56" t="str">
            <v>AHS</v>
          </cell>
          <cell r="J56" t="str">
            <v>19314213414083</v>
          </cell>
          <cell r="K56">
            <v>38782</v>
          </cell>
          <cell r="L56" t="str">
            <v>(en blanco)</v>
          </cell>
          <cell r="M56">
            <v>30</v>
          </cell>
          <cell r="N56" t="str">
            <v>(en blanco)</v>
          </cell>
          <cell r="O56">
            <v>7600</v>
          </cell>
          <cell r="P56">
            <v>1750</v>
          </cell>
          <cell r="Q56">
            <v>50</v>
          </cell>
          <cell r="R56">
            <v>739.63</v>
          </cell>
          <cell r="S56">
            <v>1622.23</v>
          </cell>
          <cell r="V56">
            <v>7600</v>
          </cell>
          <cell r="W56">
            <v>15200</v>
          </cell>
          <cell r="X56">
            <v>1520</v>
          </cell>
          <cell r="Y56">
            <v>273.60000000000002</v>
          </cell>
          <cell r="Z56">
            <v>58.12</v>
          </cell>
          <cell r="AA56">
            <v>954</v>
          </cell>
          <cell r="AB56">
            <v>17.309999999999999</v>
          </cell>
          <cell r="AC56">
            <v>100.1</v>
          </cell>
          <cell r="AD56">
            <v>6460</v>
          </cell>
          <cell r="AE56">
            <v>9265.7199999999993</v>
          </cell>
          <cell r="AF56">
            <v>1026</v>
          </cell>
          <cell r="AG56">
            <v>342</v>
          </cell>
          <cell r="AH56">
            <v>1368</v>
          </cell>
          <cell r="AI56">
            <v>15200</v>
          </cell>
          <cell r="AJ56">
            <v>-9265.7199999999993</v>
          </cell>
          <cell r="AK56">
            <v>5934.28</v>
          </cell>
          <cell r="AL56">
            <v>2679.88</v>
          </cell>
          <cell r="AN56">
            <v>0</v>
          </cell>
          <cell r="AO56" t="str">
            <v>MORA DEL CARPIO</v>
          </cell>
        </row>
        <row r="57">
          <cell r="B57" t="str">
            <v>VALERIO</v>
          </cell>
          <cell r="C57" t="str">
            <v>NETO</v>
          </cell>
          <cell r="D57" t="str">
            <v>ROBERTO AFONSO</v>
          </cell>
          <cell r="E57" t="str">
            <v>GERENTE DE MARKETING</v>
          </cell>
          <cell r="F57">
            <v>27821</v>
          </cell>
          <cell r="G57" t="str">
            <v>00331513</v>
          </cell>
          <cell r="H57" t="str">
            <v>PRI</v>
          </cell>
          <cell r="I57" t="str">
            <v>AHD</v>
          </cell>
          <cell r="J57" t="str">
            <v>19314254972160</v>
          </cell>
          <cell r="K57">
            <v>38884</v>
          </cell>
          <cell r="L57" t="str">
            <v>(en blanco)</v>
          </cell>
          <cell r="M57">
            <v>30</v>
          </cell>
          <cell r="N57" t="str">
            <v>(en blanco)</v>
          </cell>
          <cell r="O57">
            <v>15869.18</v>
          </cell>
          <cell r="P57">
            <v>500</v>
          </cell>
          <cell r="Q57">
            <v>50</v>
          </cell>
          <cell r="S57">
            <v>2644.86</v>
          </cell>
          <cell r="T57">
            <v>1542.84</v>
          </cell>
          <cell r="V57">
            <v>500</v>
          </cell>
          <cell r="W57">
            <v>20056.88</v>
          </cell>
          <cell r="X57">
            <v>1851.4</v>
          </cell>
          <cell r="Y57">
            <v>277.70999999999998</v>
          </cell>
          <cell r="Z57">
            <v>59.45</v>
          </cell>
          <cell r="AA57">
            <v>5554.21</v>
          </cell>
          <cell r="AB57">
            <v>16.649999999999999</v>
          </cell>
          <cell r="AC57">
            <v>21.88</v>
          </cell>
          <cell r="AE57">
            <v>7742.77</v>
          </cell>
          <cell r="AF57">
            <v>1249.7</v>
          </cell>
          <cell r="AG57">
            <v>416.57</v>
          </cell>
          <cell r="AH57">
            <v>1666.27</v>
          </cell>
          <cell r="AI57">
            <v>20056.88</v>
          </cell>
          <cell r="AJ57">
            <v>-7742.77</v>
          </cell>
          <cell r="AK57">
            <v>12314.11</v>
          </cell>
          <cell r="AL57">
            <v>438</v>
          </cell>
          <cell r="AN57">
            <v>0</v>
          </cell>
          <cell r="AO57" t="str">
            <v>CABANILLAS SILVA</v>
          </cell>
        </row>
        <row r="58">
          <cell r="B58" t="str">
            <v>Total general</v>
          </cell>
          <cell r="C58" t="str">
            <v>QUEQUE</v>
          </cell>
          <cell r="D58" t="str">
            <v>QUEA</v>
          </cell>
          <cell r="E58" t="str">
            <v>EDWIN JAVIER</v>
          </cell>
          <cell r="F58" t="str">
            <v>EJECUTIVO PRE PAGO</v>
          </cell>
          <cell r="G58" t="str">
            <v>00005</v>
          </cell>
          <cell r="H58">
            <v>25420</v>
          </cell>
          <cell r="I58" t="str">
            <v>09707006</v>
          </cell>
          <cell r="J58" t="str">
            <v>NA</v>
          </cell>
          <cell r="K58" t="str">
            <v>19314438970016</v>
          </cell>
          <cell r="L58">
            <v>38657</v>
          </cell>
          <cell r="M58" t="str">
            <v>(en blanco)</v>
          </cell>
          <cell r="N58">
            <v>30</v>
          </cell>
          <cell r="O58">
            <v>256351.6</v>
          </cell>
          <cell r="P58">
            <v>800</v>
          </cell>
          <cell r="Q58">
            <v>11500</v>
          </cell>
          <cell r="R58">
            <v>293.33</v>
          </cell>
          <cell r="S58">
            <v>17158.599999999999</v>
          </cell>
          <cell r="T58">
            <v>10009.18</v>
          </cell>
          <cell r="U58">
            <v>9144.27</v>
          </cell>
          <cell r="V58">
            <v>131105.34</v>
          </cell>
          <cell r="W58">
            <v>436362.32</v>
          </cell>
          <cell r="X58">
            <v>42635.31</v>
          </cell>
          <cell r="Y58">
            <v>7354.82</v>
          </cell>
          <cell r="Z58">
            <v>2174.9499999999998</v>
          </cell>
          <cell r="AA58">
            <v>59788.42</v>
          </cell>
          <cell r="AB58">
            <v>14998.26</v>
          </cell>
          <cell r="AC58">
            <v>13586</v>
          </cell>
          <cell r="AD58">
            <v>109654.54</v>
          </cell>
          <cell r="AE58">
            <v>250192.3</v>
          </cell>
          <cell r="AF58">
            <v>28778.85</v>
          </cell>
          <cell r="AG58">
            <v>9592.94</v>
          </cell>
          <cell r="AH58">
            <v>38371.79</v>
          </cell>
          <cell r="AI58">
            <v>436362.32</v>
          </cell>
          <cell r="AJ58">
            <v>-250192.3</v>
          </cell>
          <cell r="AK58">
            <v>186170.02</v>
          </cell>
          <cell r="AL58">
            <v>266.89999999999998</v>
          </cell>
          <cell r="AN58">
            <v>0</v>
          </cell>
          <cell r="AO58" t="str">
            <v>QUEQUE QUEA</v>
          </cell>
        </row>
        <row r="59">
          <cell r="B59" t="str">
            <v>00158</v>
          </cell>
          <cell r="C59" t="str">
            <v>ALBUJAR</v>
          </cell>
          <cell r="D59" t="str">
            <v>YZAGA</v>
          </cell>
          <cell r="E59" t="str">
            <v>BLANCA LUCERO</v>
          </cell>
          <cell r="F59" t="str">
            <v>EJECUTIVO DE TELEMARKETING</v>
          </cell>
          <cell r="G59" t="str">
            <v>00007</v>
          </cell>
          <cell r="H59">
            <v>22750</v>
          </cell>
          <cell r="I59" t="str">
            <v>07244830</v>
          </cell>
          <cell r="J59" t="str">
            <v>PRO</v>
          </cell>
          <cell r="K59" t="str">
            <v>19314439091038</v>
          </cell>
          <cell r="L59">
            <v>38657</v>
          </cell>
          <cell r="M59" t="str">
            <v>(en blanco)</v>
          </cell>
          <cell r="N59">
            <v>30</v>
          </cell>
          <cell r="O59" t="str">
            <v>(en blanco)</v>
          </cell>
          <cell r="P59">
            <v>350</v>
          </cell>
          <cell r="S59">
            <v>123.1</v>
          </cell>
          <cell r="T59">
            <v>3173.84</v>
          </cell>
          <cell r="U59">
            <v>1851.4</v>
          </cell>
          <cell r="V59">
            <v>473.1</v>
          </cell>
          <cell r="W59">
            <v>47.31</v>
          </cell>
          <cell r="X59">
            <v>9.3699999999999992</v>
          </cell>
          <cell r="Y59">
            <v>4.78</v>
          </cell>
          <cell r="Z59">
            <v>2221.69</v>
          </cell>
          <cell r="AA59">
            <v>333.25</v>
          </cell>
          <cell r="AB59">
            <v>59.32</v>
          </cell>
          <cell r="AC59">
            <v>4198.3100000000004</v>
          </cell>
          <cell r="AE59">
            <v>6812.57</v>
          </cell>
          <cell r="AF59">
            <v>61.46</v>
          </cell>
          <cell r="AG59">
            <v>42.58</v>
          </cell>
          <cell r="AH59">
            <v>1999.52</v>
          </cell>
          <cell r="AI59">
            <v>42.58</v>
          </cell>
          <cell r="AJ59">
            <v>473.1</v>
          </cell>
          <cell r="AK59">
            <v>-61.46</v>
          </cell>
          <cell r="AL59">
            <v>411.64</v>
          </cell>
          <cell r="AN59">
            <v>0</v>
          </cell>
          <cell r="AO59" t="str">
            <v>ALBUJAR YZAGA</v>
          </cell>
        </row>
        <row r="60">
          <cell r="B60" t="str">
            <v>00160</v>
          </cell>
          <cell r="C60" t="str">
            <v>MORON</v>
          </cell>
          <cell r="D60" t="str">
            <v>EURIBE</v>
          </cell>
          <cell r="E60" t="str">
            <v>GUILLERMO ALEJANDRO</v>
          </cell>
          <cell r="F60" t="str">
            <v>EJECUTIVO DE TELEMARKETING</v>
          </cell>
          <cell r="G60" t="str">
            <v>00007</v>
          </cell>
          <cell r="H60">
            <v>28679</v>
          </cell>
          <cell r="I60" t="str">
            <v>10783970</v>
          </cell>
          <cell r="J60" t="str">
            <v>PRO</v>
          </cell>
          <cell r="K60" t="str">
            <v>19314438923069</v>
          </cell>
          <cell r="L60">
            <v>38657</v>
          </cell>
          <cell r="M60" t="str">
            <v>(en blanco)</v>
          </cell>
          <cell r="N60">
            <v>30</v>
          </cell>
          <cell r="O60" t="str">
            <v>(en blanco)</v>
          </cell>
          <cell r="P60">
            <v>700</v>
          </cell>
          <cell r="S60">
            <v>637.5</v>
          </cell>
          <cell r="V60">
            <v>1337.5</v>
          </cell>
          <cell r="W60">
            <v>133.75</v>
          </cell>
          <cell r="X60">
            <v>26.48</v>
          </cell>
          <cell r="Y60">
            <v>13.51</v>
          </cell>
          <cell r="Z60">
            <v>454.33</v>
          </cell>
          <cell r="AA60">
            <v>68.150000000000006</v>
          </cell>
          <cell r="AB60">
            <v>40.89</v>
          </cell>
          <cell r="AC60">
            <v>518.66999999999996</v>
          </cell>
          <cell r="AE60">
            <v>1082.04</v>
          </cell>
          <cell r="AF60">
            <v>173.74</v>
          </cell>
          <cell r="AG60">
            <v>90.28</v>
          </cell>
          <cell r="AH60">
            <v>30.09</v>
          </cell>
          <cell r="AI60">
            <v>120.37</v>
          </cell>
          <cell r="AJ60">
            <v>1337.5</v>
          </cell>
          <cell r="AK60">
            <v>-173.74</v>
          </cell>
          <cell r="AL60">
            <v>1163.76</v>
          </cell>
          <cell r="AN60">
            <v>0</v>
          </cell>
          <cell r="AO60" t="str">
            <v>MORON EURIBE</v>
          </cell>
        </row>
        <row r="61">
          <cell r="B61" t="str">
            <v>00164</v>
          </cell>
          <cell r="C61" t="str">
            <v>INJOQUE</v>
          </cell>
          <cell r="D61" t="str">
            <v>GUEVARA</v>
          </cell>
          <cell r="E61" t="str">
            <v>CAROLINA MARIA</v>
          </cell>
          <cell r="F61" t="str">
            <v>COORDIANDOR DE HISPANIC GROUP</v>
          </cell>
          <cell r="G61" t="str">
            <v>00007</v>
          </cell>
          <cell r="H61">
            <v>25054</v>
          </cell>
          <cell r="I61" t="str">
            <v>07866413</v>
          </cell>
          <cell r="J61" t="str">
            <v>HOR</v>
          </cell>
          <cell r="K61" t="str">
            <v>19314439087034</v>
          </cell>
          <cell r="L61">
            <v>38687</v>
          </cell>
          <cell r="M61" t="str">
            <v>(en blanco)</v>
          </cell>
          <cell r="N61">
            <v>30</v>
          </cell>
          <cell r="O61" t="str">
            <v>(en blanco)</v>
          </cell>
          <cell r="P61">
            <v>1400</v>
          </cell>
          <cell r="Q61">
            <v>816.67</v>
          </cell>
          <cell r="R61">
            <v>739.63</v>
          </cell>
          <cell r="S61">
            <v>11500</v>
          </cell>
          <cell r="T61">
            <v>19027.14</v>
          </cell>
          <cell r="U61">
            <v>11099.14</v>
          </cell>
          <cell r="V61">
            <v>1400</v>
          </cell>
          <cell r="W61">
            <v>140</v>
          </cell>
          <cell r="X61">
            <v>27.3</v>
          </cell>
          <cell r="Y61">
            <v>12.32</v>
          </cell>
          <cell r="Z61">
            <v>31663.38</v>
          </cell>
          <cell r="AA61">
            <v>5329.7</v>
          </cell>
          <cell r="AB61">
            <v>1763.8</v>
          </cell>
          <cell r="AC61">
            <v>52028.76</v>
          </cell>
          <cell r="AD61">
            <v>4963.5</v>
          </cell>
          <cell r="AE61">
            <v>95749.14</v>
          </cell>
          <cell r="AF61">
            <v>179.62</v>
          </cell>
          <cell r="AG61">
            <v>94.5</v>
          </cell>
          <cell r="AH61">
            <v>31.5</v>
          </cell>
          <cell r="AI61">
            <v>126</v>
          </cell>
          <cell r="AJ61">
            <v>1400</v>
          </cell>
          <cell r="AK61">
            <v>-179.62</v>
          </cell>
          <cell r="AL61">
            <v>1220.3800000000001</v>
          </cell>
          <cell r="AN61">
            <v>0</v>
          </cell>
          <cell r="AO61" t="str">
            <v>INJOQUE GUEVARA</v>
          </cell>
        </row>
        <row r="62">
          <cell r="B62" t="str">
            <v>00169</v>
          </cell>
          <cell r="C62" t="str">
            <v>DELGADO</v>
          </cell>
          <cell r="D62" t="str">
            <v>LARREA</v>
          </cell>
          <cell r="E62" t="str">
            <v>ANA BEATRIZ</v>
          </cell>
          <cell r="F62" t="str">
            <v>EJECUTIVO PRE PAGO</v>
          </cell>
          <cell r="G62" t="str">
            <v>00005</v>
          </cell>
          <cell r="H62">
            <v>23876</v>
          </cell>
          <cell r="I62" t="str">
            <v>08828480</v>
          </cell>
          <cell r="J62" t="str">
            <v>NVU</v>
          </cell>
          <cell r="K62" t="str">
            <v>19314438976022</v>
          </cell>
          <cell r="L62">
            <v>38695</v>
          </cell>
          <cell r="M62" t="str">
            <v>(en blanco)</v>
          </cell>
          <cell r="N62">
            <v>30</v>
          </cell>
          <cell r="O62" t="str">
            <v>(en blanco)</v>
          </cell>
          <cell r="P62">
            <v>500</v>
          </cell>
          <cell r="R62">
            <v>519.36</v>
          </cell>
          <cell r="S62">
            <v>320.86</v>
          </cell>
          <cell r="V62">
            <v>1340.22</v>
          </cell>
          <cell r="W62">
            <v>134.02000000000001</v>
          </cell>
          <cell r="X62">
            <v>20.100000000000001</v>
          </cell>
          <cell r="Y62">
            <v>12.06</v>
          </cell>
          <cell r="AB62">
            <v>765.2</v>
          </cell>
          <cell r="AD62">
            <v>765.2</v>
          </cell>
          <cell r="AF62">
            <v>1696.58</v>
          </cell>
          <cell r="AG62">
            <v>90.46</v>
          </cell>
          <cell r="AH62">
            <v>30.16</v>
          </cell>
          <cell r="AI62">
            <v>120.62</v>
          </cell>
          <cell r="AJ62">
            <v>1340.22</v>
          </cell>
          <cell r="AK62">
            <v>-1696.58</v>
          </cell>
          <cell r="AL62">
            <v>-356.36</v>
          </cell>
          <cell r="AN62">
            <v>0</v>
          </cell>
          <cell r="AO62" t="str">
            <v>DELGADO LARREA</v>
          </cell>
        </row>
        <row r="63">
          <cell r="B63" t="str">
            <v>00170</v>
          </cell>
          <cell r="C63" t="str">
            <v>NAPURI</v>
          </cell>
          <cell r="D63" t="str">
            <v>TATAJE</v>
          </cell>
          <cell r="E63" t="str">
            <v>ROBERTO RAUL</v>
          </cell>
          <cell r="F63" t="str">
            <v>SUPERVISOR DE COBRANZAS</v>
          </cell>
          <cell r="G63" t="str">
            <v>00001</v>
          </cell>
          <cell r="H63">
            <v>23230</v>
          </cell>
          <cell r="I63" t="str">
            <v>07769045</v>
          </cell>
          <cell r="J63" t="str">
            <v>INT</v>
          </cell>
          <cell r="K63" t="str">
            <v>19314432078055</v>
          </cell>
          <cell r="L63">
            <v>38718</v>
          </cell>
          <cell r="M63" t="str">
            <v>(en blanco)</v>
          </cell>
          <cell r="N63">
            <v>30</v>
          </cell>
          <cell r="O63" t="str">
            <v>(en blanco)</v>
          </cell>
          <cell r="P63">
            <v>2500</v>
          </cell>
          <cell r="Q63">
            <v>50</v>
          </cell>
          <cell r="V63">
            <v>2550</v>
          </cell>
          <cell r="W63">
            <v>255</v>
          </cell>
          <cell r="X63">
            <v>45.9</v>
          </cell>
          <cell r="Y63">
            <v>22.44</v>
          </cell>
          <cell r="AA63">
            <v>149</v>
          </cell>
          <cell r="AF63">
            <v>472.34</v>
          </cell>
          <cell r="AG63">
            <v>229.5</v>
          </cell>
          <cell r="AI63">
            <v>229.5</v>
          </cell>
          <cell r="AJ63">
            <v>2550</v>
          </cell>
          <cell r="AK63">
            <v>-472.34</v>
          </cell>
          <cell r="AL63">
            <v>2077.66</v>
          </cell>
          <cell r="AN63">
            <v>0</v>
          </cell>
          <cell r="AO63" t="str">
            <v>NAPURI TATAJE</v>
          </cell>
        </row>
        <row r="64">
          <cell r="B64" t="str">
            <v>00171</v>
          </cell>
          <cell r="C64" t="str">
            <v>PONCE</v>
          </cell>
          <cell r="D64" t="str">
            <v>HERNANDEZ</v>
          </cell>
          <cell r="E64" t="str">
            <v>CARLA VANESSA</v>
          </cell>
          <cell r="F64" t="str">
            <v>EJECUTIVO TELEFARMER</v>
          </cell>
          <cell r="G64" t="str">
            <v>00007</v>
          </cell>
          <cell r="H64">
            <v>29249</v>
          </cell>
          <cell r="I64" t="str">
            <v>40787896</v>
          </cell>
          <cell r="J64" t="str">
            <v>NVU</v>
          </cell>
          <cell r="K64" t="str">
            <v>19314439478029</v>
          </cell>
          <cell r="L64">
            <v>38718</v>
          </cell>
          <cell r="M64" t="str">
            <v>(en blanco)</v>
          </cell>
          <cell r="N64">
            <v>30</v>
          </cell>
          <cell r="O64" t="str">
            <v>(en blanco)</v>
          </cell>
          <cell r="P64">
            <v>700</v>
          </cell>
          <cell r="S64">
            <v>330.83</v>
          </cell>
          <cell r="V64">
            <v>1030.83</v>
          </cell>
          <cell r="W64">
            <v>103.08</v>
          </cell>
          <cell r="X64">
            <v>15.46</v>
          </cell>
          <cell r="Y64">
            <v>9.2799999999999994</v>
          </cell>
          <cell r="AF64">
            <v>127.82</v>
          </cell>
          <cell r="AG64">
            <v>69.58</v>
          </cell>
          <cell r="AH64">
            <v>23.19</v>
          </cell>
          <cell r="AI64">
            <v>92.77</v>
          </cell>
          <cell r="AJ64">
            <v>1030.83</v>
          </cell>
          <cell r="AK64">
            <v>-127.82</v>
          </cell>
          <cell r="AL64">
            <v>903.01</v>
          </cell>
          <cell r="AN64">
            <v>0</v>
          </cell>
          <cell r="AO64" t="str">
            <v>PONCE HERNANDEZ</v>
          </cell>
        </row>
        <row r="65">
          <cell r="B65" t="str">
            <v>00172</v>
          </cell>
          <cell r="C65" t="str">
            <v>YARLEQUE</v>
          </cell>
          <cell r="D65" t="str">
            <v>DE LA CRUZ</v>
          </cell>
          <cell r="E65" t="str">
            <v>KATHERIN ILEANA</v>
          </cell>
          <cell r="F65" t="str">
            <v>EJECUTIVO TELEFARMER</v>
          </cell>
          <cell r="G65" t="str">
            <v>00007</v>
          </cell>
          <cell r="H65">
            <v>29743</v>
          </cell>
          <cell r="I65" t="str">
            <v>40925199</v>
          </cell>
          <cell r="J65" t="str">
            <v>PRI</v>
          </cell>
          <cell r="K65" t="str">
            <v>19314439102050</v>
          </cell>
          <cell r="L65">
            <v>38718</v>
          </cell>
          <cell r="M65" t="str">
            <v>(en blanco)</v>
          </cell>
          <cell r="N65">
            <v>30</v>
          </cell>
          <cell r="O65" t="str">
            <v>(en blanco)</v>
          </cell>
          <cell r="P65">
            <v>700</v>
          </cell>
          <cell r="S65">
            <v>337.16</v>
          </cell>
          <cell r="V65">
            <v>1037.1600000000001</v>
          </cell>
          <cell r="W65">
            <v>103.72</v>
          </cell>
          <cell r="X65">
            <v>15.56</v>
          </cell>
          <cell r="Y65">
            <v>9.33</v>
          </cell>
          <cell r="AF65">
            <v>128.61000000000001</v>
          </cell>
          <cell r="AG65">
            <v>70.010000000000005</v>
          </cell>
          <cell r="AH65">
            <v>23.34</v>
          </cell>
          <cell r="AI65">
            <v>93.35</v>
          </cell>
          <cell r="AJ65">
            <v>1037.1600000000001</v>
          </cell>
          <cell r="AK65">
            <v>-128.61000000000001</v>
          </cell>
          <cell r="AL65">
            <v>908.55</v>
          </cell>
          <cell r="AN65">
            <v>0</v>
          </cell>
          <cell r="AO65" t="str">
            <v>YARLEQUE DE LA CRUZ</v>
          </cell>
        </row>
        <row r="66">
          <cell r="B66" t="str">
            <v>00173</v>
          </cell>
          <cell r="C66" t="str">
            <v>QUEZADA</v>
          </cell>
          <cell r="D66" t="str">
            <v>TRUJILLO</v>
          </cell>
          <cell r="E66" t="str">
            <v>EDITH CARIDAD</v>
          </cell>
          <cell r="F66" t="str">
            <v>EJECUTIVO TELEFARMER</v>
          </cell>
          <cell r="G66" t="str">
            <v>00007</v>
          </cell>
          <cell r="H66">
            <v>25642</v>
          </cell>
          <cell r="I66" t="str">
            <v>08692696</v>
          </cell>
          <cell r="J66" t="str">
            <v>PRO</v>
          </cell>
          <cell r="K66" t="str">
            <v>19314438791035</v>
          </cell>
          <cell r="L66">
            <v>38718</v>
          </cell>
          <cell r="M66" t="str">
            <v>(en blanco)</v>
          </cell>
          <cell r="N66">
            <v>30</v>
          </cell>
          <cell r="O66" t="str">
            <v>(en blanco)</v>
          </cell>
          <cell r="P66">
            <v>700</v>
          </cell>
          <cell r="Q66">
            <v>50</v>
          </cell>
          <cell r="S66">
            <v>324.60000000000002</v>
          </cell>
          <cell r="V66">
            <v>1074.5999999999999</v>
          </cell>
          <cell r="W66">
            <v>107.46</v>
          </cell>
          <cell r="X66">
            <v>21.28</v>
          </cell>
          <cell r="Y66">
            <v>10.85</v>
          </cell>
          <cell r="AF66">
            <v>139.59</v>
          </cell>
          <cell r="AG66">
            <v>72.540000000000006</v>
          </cell>
          <cell r="AH66">
            <v>24.18</v>
          </cell>
          <cell r="AI66">
            <v>96.72</v>
          </cell>
          <cell r="AJ66">
            <v>1074.5999999999999</v>
          </cell>
          <cell r="AK66">
            <v>-139.59</v>
          </cell>
          <cell r="AL66">
            <v>935.01</v>
          </cell>
          <cell r="AN66">
            <v>0</v>
          </cell>
          <cell r="AO66" t="str">
            <v>QUEZADA TRUJILLO</v>
          </cell>
        </row>
        <row r="67">
          <cell r="B67" t="str">
            <v>00174</v>
          </cell>
          <cell r="C67" t="str">
            <v>CARDENAS</v>
          </cell>
          <cell r="D67" t="str">
            <v>ESTRADA</v>
          </cell>
          <cell r="E67" t="str">
            <v>LOURDES CONSTANSA</v>
          </cell>
          <cell r="F67" t="str">
            <v>RECAUDADOR - HISPANIC GROUP</v>
          </cell>
          <cell r="G67" t="str">
            <v>00007</v>
          </cell>
          <cell r="H67">
            <v>27161</v>
          </cell>
          <cell r="I67" t="str">
            <v>07760488</v>
          </cell>
          <cell r="J67" t="str">
            <v>PRI</v>
          </cell>
          <cell r="K67" t="str">
            <v>19314438762006</v>
          </cell>
          <cell r="L67">
            <v>38718</v>
          </cell>
          <cell r="M67" t="str">
            <v>(en blanco)</v>
          </cell>
          <cell r="N67">
            <v>30</v>
          </cell>
          <cell r="O67" t="str">
            <v>(en blanco)</v>
          </cell>
          <cell r="P67">
            <v>800</v>
          </cell>
          <cell r="Q67">
            <v>50</v>
          </cell>
          <cell r="V67">
            <v>850</v>
          </cell>
          <cell r="W67">
            <v>85</v>
          </cell>
          <cell r="X67">
            <v>12.75</v>
          </cell>
          <cell r="Y67">
            <v>7.65</v>
          </cell>
          <cell r="AF67">
            <v>105.4</v>
          </cell>
          <cell r="AG67">
            <v>57.38</v>
          </cell>
          <cell r="AH67">
            <v>19.13</v>
          </cell>
          <cell r="AI67">
            <v>76.510000000000005</v>
          </cell>
          <cell r="AJ67">
            <v>850</v>
          </cell>
          <cell r="AK67">
            <v>-105.4</v>
          </cell>
          <cell r="AL67">
            <v>744.6</v>
          </cell>
          <cell r="AN67">
            <v>0</v>
          </cell>
          <cell r="AO67" t="str">
            <v>CARDENAS ESTRADA</v>
          </cell>
        </row>
        <row r="68">
          <cell r="B68" t="str">
            <v>00175</v>
          </cell>
          <cell r="C68" t="str">
            <v>TEJADA</v>
          </cell>
          <cell r="D68" t="str">
            <v>GONZALEZ</v>
          </cell>
          <cell r="E68" t="str">
            <v>MARISOL HORTENCIA</v>
          </cell>
          <cell r="F68" t="str">
            <v>RECAUDADOR - HISPANIC GROUP</v>
          </cell>
          <cell r="G68" t="str">
            <v>00007</v>
          </cell>
          <cell r="H68">
            <v>25929</v>
          </cell>
          <cell r="I68" t="str">
            <v>07873427</v>
          </cell>
          <cell r="J68" t="str">
            <v>HOR</v>
          </cell>
          <cell r="K68" t="str">
            <v>19314456509033</v>
          </cell>
          <cell r="L68">
            <v>38718</v>
          </cell>
          <cell r="M68" t="str">
            <v>(en blanco)</v>
          </cell>
          <cell r="N68">
            <v>30</v>
          </cell>
          <cell r="O68" t="str">
            <v>(en blanco)</v>
          </cell>
          <cell r="P68">
            <v>800</v>
          </cell>
          <cell r="Q68">
            <v>50</v>
          </cell>
          <cell r="V68">
            <v>850</v>
          </cell>
          <cell r="W68">
            <v>85</v>
          </cell>
          <cell r="X68">
            <v>16.579999999999998</v>
          </cell>
          <cell r="Y68">
            <v>7.48</v>
          </cell>
          <cell r="AF68">
            <v>109.06</v>
          </cell>
          <cell r="AG68">
            <v>76.5</v>
          </cell>
          <cell r="AI68">
            <v>76.5</v>
          </cell>
          <cell r="AJ68">
            <v>850</v>
          </cell>
          <cell r="AK68">
            <v>-109.06</v>
          </cell>
          <cell r="AL68">
            <v>740.94</v>
          </cell>
          <cell r="AN68">
            <v>0</v>
          </cell>
          <cell r="AO68" t="str">
            <v>TEJADA GONZALEZ</v>
          </cell>
        </row>
        <row r="69">
          <cell r="B69" t="str">
            <v>00178</v>
          </cell>
          <cell r="C69" t="str">
            <v>ALVAREZ</v>
          </cell>
          <cell r="D69" t="str">
            <v>ARBI</v>
          </cell>
          <cell r="E69" t="str">
            <v>JESSICA ELVA</v>
          </cell>
          <cell r="F69" t="str">
            <v>ANALISTA DE SISTEMAS</v>
          </cell>
          <cell r="G69" t="str">
            <v>00004</v>
          </cell>
          <cell r="H69">
            <v>28282</v>
          </cell>
          <cell r="I69" t="str">
            <v>10740399</v>
          </cell>
          <cell r="J69" t="str">
            <v>INT</v>
          </cell>
          <cell r="K69" t="str">
            <v>19314433079066</v>
          </cell>
          <cell r="L69">
            <v>38734</v>
          </cell>
          <cell r="M69" t="str">
            <v>(en blanco)</v>
          </cell>
          <cell r="N69">
            <v>30</v>
          </cell>
          <cell r="O69" t="str">
            <v>(en blanco)</v>
          </cell>
          <cell r="P69">
            <v>3500</v>
          </cell>
          <cell r="V69">
            <v>3500</v>
          </cell>
          <cell r="W69">
            <v>350</v>
          </cell>
          <cell r="X69">
            <v>63</v>
          </cell>
          <cell r="Y69">
            <v>30.8</v>
          </cell>
          <cell r="AA69">
            <v>305</v>
          </cell>
          <cell r="AF69">
            <v>748.8</v>
          </cell>
          <cell r="AG69">
            <v>236.25</v>
          </cell>
          <cell r="AH69">
            <v>78.75</v>
          </cell>
          <cell r="AI69">
            <v>315</v>
          </cell>
          <cell r="AJ69">
            <v>3500</v>
          </cell>
          <cell r="AK69">
            <v>-748.8</v>
          </cell>
          <cell r="AL69">
            <v>2751.2</v>
          </cell>
          <cell r="AN69">
            <v>0</v>
          </cell>
          <cell r="AO69" t="str">
            <v>ALVAREZ ARBI</v>
          </cell>
        </row>
        <row r="70">
          <cell r="B70" t="str">
            <v>00190</v>
          </cell>
          <cell r="C70" t="str">
            <v>VENEGAS</v>
          </cell>
          <cell r="D70" t="str">
            <v>MARTINEZ</v>
          </cell>
          <cell r="E70" t="str">
            <v>RAFAEL</v>
          </cell>
          <cell r="F70" t="str">
            <v>COORDINADOR DE COBRANZAS</v>
          </cell>
          <cell r="G70" t="str">
            <v>00001</v>
          </cell>
          <cell r="H70">
            <v>24954</v>
          </cell>
          <cell r="I70" t="str">
            <v>06661417</v>
          </cell>
          <cell r="J70" t="str">
            <v>PRO</v>
          </cell>
          <cell r="K70" t="str">
            <v>19305401914078</v>
          </cell>
          <cell r="L70">
            <v>38749</v>
          </cell>
          <cell r="M70" t="str">
            <v>(en blanco)</v>
          </cell>
          <cell r="N70">
            <v>30</v>
          </cell>
          <cell r="O70" t="str">
            <v>(en blanco)</v>
          </cell>
          <cell r="P70">
            <v>2000</v>
          </cell>
          <cell r="Q70">
            <v>50</v>
          </cell>
          <cell r="V70">
            <v>2050</v>
          </cell>
          <cell r="W70">
            <v>205</v>
          </cell>
          <cell r="X70">
            <v>40.590000000000003</v>
          </cell>
          <cell r="Y70">
            <v>20.71</v>
          </cell>
          <cell r="AA70">
            <v>31</v>
          </cell>
          <cell r="AB70">
            <v>600</v>
          </cell>
          <cell r="AC70">
            <v>100.1</v>
          </cell>
          <cell r="AF70">
            <v>997.4</v>
          </cell>
          <cell r="AG70">
            <v>138.38</v>
          </cell>
          <cell r="AH70">
            <v>46.13</v>
          </cell>
          <cell r="AI70">
            <v>184.51</v>
          </cell>
          <cell r="AJ70">
            <v>2050</v>
          </cell>
          <cell r="AK70">
            <v>-897.3</v>
          </cell>
          <cell r="AL70">
            <v>1152.7</v>
          </cell>
          <cell r="AN70">
            <v>600</v>
          </cell>
          <cell r="AO70" t="str">
            <v>VENEGAS MARTINEZ</v>
          </cell>
        </row>
        <row r="71">
          <cell r="B71" t="str">
            <v>00192</v>
          </cell>
          <cell r="C71" t="str">
            <v>PAREDES</v>
          </cell>
          <cell r="D71" t="str">
            <v>MORZAN</v>
          </cell>
          <cell r="E71" t="str">
            <v>JEAN PAUL</v>
          </cell>
          <cell r="F71" t="str">
            <v>EJECUTIVO PRE PAGO</v>
          </cell>
          <cell r="G71" t="str">
            <v>00005</v>
          </cell>
          <cell r="H71">
            <v>27494</v>
          </cell>
          <cell r="I71" t="str">
            <v>25770861</v>
          </cell>
          <cell r="J71" t="str">
            <v>HOR</v>
          </cell>
          <cell r="K71" t="str">
            <v>19314438999045</v>
          </cell>
          <cell r="L71">
            <v>38769</v>
          </cell>
          <cell r="M71" t="str">
            <v>(en blanco)</v>
          </cell>
          <cell r="N71">
            <v>30</v>
          </cell>
          <cell r="O71" t="str">
            <v>(en blanco)</v>
          </cell>
          <cell r="P71">
            <v>500</v>
          </cell>
          <cell r="R71">
            <v>32.46</v>
          </cell>
          <cell r="S71">
            <v>248.36</v>
          </cell>
          <cell r="V71">
            <v>780.82</v>
          </cell>
          <cell r="W71">
            <v>78.08</v>
          </cell>
          <cell r="X71">
            <v>15.23</v>
          </cell>
          <cell r="Y71">
            <v>6.87</v>
          </cell>
          <cell r="AB71">
            <v>282.2</v>
          </cell>
          <cell r="AD71">
            <v>282.2</v>
          </cell>
          <cell r="AF71">
            <v>664.58</v>
          </cell>
          <cell r="AG71">
            <v>52.71</v>
          </cell>
          <cell r="AH71">
            <v>17.57</v>
          </cell>
          <cell r="AI71">
            <v>70.28</v>
          </cell>
          <cell r="AJ71">
            <v>780.82</v>
          </cell>
          <cell r="AK71">
            <v>-664.58</v>
          </cell>
          <cell r="AL71">
            <v>116.24</v>
          </cell>
          <cell r="AN71">
            <v>0</v>
          </cell>
          <cell r="AO71" t="str">
            <v>PAREDES MORZAN</v>
          </cell>
        </row>
        <row r="72">
          <cell r="B72" t="str">
            <v>00193</v>
          </cell>
          <cell r="C72" t="str">
            <v>VERA</v>
          </cell>
          <cell r="D72" t="str">
            <v>MOZO</v>
          </cell>
          <cell r="E72" t="str">
            <v>SAMUEL MOISES</v>
          </cell>
          <cell r="F72" t="str">
            <v>ASISTENTE DE ALMACÉN</v>
          </cell>
          <cell r="G72" t="str">
            <v>00005</v>
          </cell>
          <cell r="H72">
            <v>26381</v>
          </cell>
          <cell r="I72" t="str">
            <v>22298358</v>
          </cell>
          <cell r="J72" t="str">
            <v>PRI</v>
          </cell>
          <cell r="K72" t="str">
            <v>19314438961007</v>
          </cell>
          <cell r="L72">
            <v>38777</v>
          </cell>
          <cell r="M72" t="str">
            <v>(en blanco)</v>
          </cell>
          <cell r="N72">
            <v>30</v>
          </cell>
          <cell r="O72" t="str">
            <v>(en blanco)</v>
          </cell>
          <cell r="P72">
            <v>700</v>
          </cell>
          <cell r="V72">
            <v>700</v>
          </cell>
          <cell r="W72">
            <v>70</v>
          </cell>
          <cell r="X72">
            <v>10.5</v>
          </cell>
          <cell r="Y72">
            <v>6.3</v>
          </cell>
          <cell r="AF72">
            <v>86.8</v>
          </cell>
          <cell r="AG72">
            <v>47.25</v>
          </cell>
          <cell r="AH72">
            <v>15.75</v>
          </cell>
          <cell r="AI72">
            <v>63</v>
          </cell>
          <cell r="AJ72">
            <v>700</v>
          </cell>
          <cell r="AK72">
            <v>-86.8</v>
          </cell>
          <cell r="AL72">
            <v>613.20000000000005</v>
          </cell>
          <cell r="AN72">
            <v>0</v>
          </cell>
          <cell r="AO72" t="str">
            <v>VERA MOZO</v>
          </cell>
        </row>
        <row r="73">
          <cell r="B73" t="str">
            <v>00194</v>
          </cell>
          <cell r="C73" t="str">
            <v>DORADOR</v>
          </cell>
          <cell r="D73" t="str">
            <v>ORDOÑEZ</v>
          </cell>
          <cell r="E73" t="str">
            <v>LUIS ERNESTO</v>
          </cell>
          <cell r="F73" t="str">
            <v>EJECUTIVO PRE PAGO</v>
          </cell>
          <cell r="G73" t="str">
            <v>00005</v>
          </cell>
          <cell r="H73">
            <v>27815</v>
          </cell>
          <cell r="I73" t="str">
            <v>09956482</v>
          </cell>
          <cell r="J73" t="str">
            <v>NVU</v>
          </cell>
          <cell r="K73" t="str">
            <v>19314438982028</v>
          </cell>
          <cell r="L73">
            <v>38792</v>
          </cell>
          <cell r="M73" t="str">
            <v>(en blanco)</v>
          </cell>
          <cell r="N73">
            <v>30</v>
          </cell>
          <cell r="O73" t="str">
            <v>(en blanco)</v>
          </cell>
          <cell r="P73">
            <v>500</v>
          </cell>
          <cell r="R73">
            <v>32.46</v>
          </cell>
          <cell r="S73">
            <v>232.86</v>
          </cell>
          <cell r="T73">
            <v>10</v>
          </cell>
          <cell r="V73">
            <v>775.32</v>
          </cell>
          <cell r="W73">
            <v>77.53</v>
          </cell>
          <cell r="X73">
            <v>11.63</v>
          </cell>
          <cell r="Y73">
            <v>6.98</v>
          </cell>
          <cell r="AB73">
            <v>282.2</v>
          </cell>
          <cell r="AD73">
            <v>282.2</v>
          </cell>
          <cell r="AF73">
            <v>660.54</v>
          </cell>
          <cell r="AG73">
            <v>52.33</v>
          </cell>
          <cell r="AH73">
            <v>17.440000000000001</v>
          </cell>
          <cell r="AI73">
            <v>69.77</v>
          </cell>
          <cell r="AJ73">
            <v>775.32</v>
          </cell>
          <cell r="AK73">
            <v>-660.54</v>
          </cell>
          <cell r="AL73">
            <v>114.78</v>
          </cell>
          <cell r="AN73">
            <v>0</v>
          </cell>
          <cell r="AO73" t="str">
            <v>DORADOR ORDOÑEZ</v>
          </cell>
        </row>
        <row r="74">
          <cell r="B74" t="str">
            <v>00198</v>
          </cell>
          <cell r="C74" t="str">
            <v>LIBIO</v>
          </cell>
          <cell r="D74" t="str">
            <v>BALBIN</v>
          </cell>
          <cell r="E74" t="str">
            <v>TENORIO</v>
          </cell>
          <cell r="F74" t="str">
            <v>WEB MASTER</v>
          </cell>
          <cell r="G74" t="str">
            <v>00004</v>
          </cell>
          <cell r="H74">
            <v>26046</v>
          </cell>
          <cell r="I74" t="str">
            <v>09585880</v>
          </cell>
          <cell r="J74" t="str">
            <v>PRI</v>
          </cell>
          <cell r="K74" t="str">
            <v>19314432114092</v>
          </cell>
          <cell r="L74">
            <v>38808</v>
          </cell>
          <cell r="M74" t="str">
            <v>(en blanco)</v>
          </cell>
          <cell r="N74">
            <v>30</v>
          </cell>
          <cell r="O74" t="str">
            <v>(en blanco)</v>
          </cell>
          <cell r="P74">
            <v>3680</v>
          </cell>
          <cell r="Q74">
            <v>50</v>
          </cell>
          <cell r="V74">
            <v>3730</v>
          </cell>
          <cell r="W74">
            <v>373</v>
          </cell>
          <cell r="X74">
            <v>55.95</v>
          </cell>
          <cell r="Y74">
            <v>33.57</v>
          </cell>
          <cell r="AA74">
            <v>241</v>
          </cell>
          <cell r="AF74">
            <v>703.52</v>
          </cell>
          <cell r="AG74">
            <v>335.7</v>
          </cell>
          <cell r="AI74">
            <v>335.7</v>
          </cell>
          <cell r="AJ74">
            <v>3730</v>
          </cell>
          <cell r="AK74">
            <v>-703.52</v>
          </cell>
          <cell r="AL74">
            <v>3026.48</v>
          </cell>
          <cell r="AN74">
            <v>0</v>
          </cell>
          <cell r="AO74" t="str">
            <v>LIBIO BALBIN</v>
          </cell>
        </row>
        <row r="75">
          <cell r="B75" t="str">
            <v>00199</v>
          </cell>
          <cell r="C75" t="str">
            <v>PEREZ EGAÑA</v>
          </cell>
          <cell r="D75" t="str">
            <v>MONGE</v>
          </cell>
          <cell r="E75" t="str">
            <v>FRANCISCO JOSE</v>
          </cell>
          <cell r="F75" t="str">
            <v>DIRECTOR FINANCIERO LATINOAMÉRICA</v>
          </cell>
          <cell r="G75" t="str">
            <v>00001</v>
          </cell>
          <cell r="H75">
            <v>25743</v>
          </cell>
          <cell r="I75" t="str">
            <v>07871623</v>
          </cell>
          <cell r="J75" t="str">
            <v>INT</v>
          </cell>
          <cell r="K75" t="str">
            <v>19411255901096</v>
          </cell>
          <cell r="L75">
            <v>38803</v>
          </cell>
          <cell r="M75" t="str">
            <v>(en blanco)</v>
          </cell>
          <cell r="N75">
            <v>30</v>
          </cell>
          <cell r="O75" t="str">
            <v>(en blanco)</v>
          </cell>
          <cell r="P75">
            <v>7000</v>
          </cell>
          <cell r="Q75">
            <v>50</v>
          </cell>
          <cell r="V75">
            <v>7050</v>
          </cell>
          <cell r="W75">
            <v>705</v>
          </cell>
          <cell r="X75">
            <v>126.9</v>
          </cell>
          <cell r="Y75">
            <v>58.12</v>
          </cell>
          <cell r="AA75">
            <v>1843</v>
          </cell>
          <cell r="AF75">
            <v>2733.02</v>
          </cell>
          <cell r="AG75">
            <v>475.88</v>
          </cell>
          <cell r="AH75">
            <v>158.63</v>
          </cell>
          <cell r="AI75">
            <v>634.51</v>
          </cell>
          <cell r="AJ75">
            <v>7050</v>
          </cell>
          <cell r="AK75">
            <v>-2733.02</v>
          </cell>
          <cell r="AL75">
            <v>4316.9799999999996</v>
          </cell>
          <cell r="AN75">
            <v>0</v>
          </cell>
          <cell r="AO75" t="str">
            <v>PEREZ EGAÑA MONGE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CTRLABTO"/>
      <sheetName val="BALCTRL"/>
      <sheetName val="ERCTRL"/>
      <sheetName val="OTROS ACTIVOS"/>
    </sheetNames>
    <sheetDataSet>
      <sheetData sheetId="0"/>
      <sheetData sheetId="1" refreshError="1"/>
      <sheetData sheetId="2" refreshError="1">
        <row r="5">
          <cell r="Q5" t="str">
            <v>PPTO.</v>
          </cell>
          <cell r="R5" t="str">
            <v>%</v>
          </cell>
          <cell r="S5" t="str">
            <v>PRESUPUESTO</v>
          </cell>
          <cell r="T5" t="str">
            <v>%</v>
          </cell>
          <cell r="U5" t="str">
            <v>REAL</v>
          </cell>
        </row>
        <row r="6">
          <cell r="M6" t="str">
            <v xml:space="preserve">% </v>
          </cell>
          <cell r="N6" t="str">
            <v xml:space="preserve">OCT </v>
          </cell>
          <cell r="O6" t="str">
            <v xml:space="preserve">% </v>
          </cell>
          <cell r="P6" t="str">
            <v xml:space="preserve">% DE </v>
          </cell>
          <cell r="Q6">
            <v>2003</v>
          </cell>
          <cell r="R6" t="str">
            <v>DE</v>
          </cell>
          <cell r="S6" t="str">
            <v>ANUAL</v>
          </cell>
          <cell r="T6" t="str">
            <v>ALC.</v>
          </cell>
          <cell r="U6" t="str">
            <v>DIC'02</v>
          </cell>
        </row>
        <row r="7">
          <cell r="M7" t="str">
            <v>S/ING.</v>
          </cell>
          <cell r="N7" t="str">
            <v>2 0 0 2</v>
          </cell>
          <cell r="O7" t="str">
            <v>S/ING.</v>
          </cell>
          <cell r="P7" t="str">
            <v>INC</v>
          </cell>
          <cell r="Q7" t="str">
            <v xml:space="preserve">OCT </v>
          </cell>
          <cell r="R7" t="str">
            <v>VAR</v>
          </cell>
          <cell r="T7" t="str">
            <v>META</v>
          </cell>
        </row>
        <row r="8">
          <cell r="M8">
            <v>84</v>
          </cell>
          <cell r="N8">
            <v>81270693</v>
          </cell>
          <cell r="O8">
            <v>84.7</v>
          </cell>
          <cell r="P8">
            <v>-0.7</v>
          </cell>
          <cell r="Q8">
            <v>80104229</v>
          </cell>
          <cell r="R8">
            <v>0.7</v>
          </cell>
          <cell r="S8">
            <v>96565563</v>
          </cell>
          <cell r="T8">
            <v>83.5</v>
          </cell>
          <cell r="U8">
            <v>97833256</v>
          </cell>
        </row>
        <row r="9">
          <cell r="M9">
            <v>61.4</v>
          </cell>
          <cell r="N9">
            <v>58415678</v>
          </cell>
          <cell r="O9">
            <v>60.9</v>
          </cell>
          <cell r="P9">
            <v>1</v>
          </cell>
          <cell r="Q9">
            <v>59279597</v>
          </cell>
          <cell r="R9">
            <v>-0.5</v>
          </cell>
          <cell r="S9">
            <v>71582530</v>
          </cell>
          <cell r="T9">
            <v>82.4</v>
          </cell>
          <cell r="U9">
            <v>70521944</v>
          </cell>
        </row>
        <row r="10">
          <cell r="M10">
            <v>22.7</v>
          </cell>
          <cell r="N10">
            <v>21588333</v>
          </cell>
          <cell r="O10">
            <v>22.5</v>
          </cell>
          <cell r="P10">
            <v>1</v>
          </cell>
          <cell r="Q10">
            <v>21864581</v>
          </cell>
          <cell r="R10">
            <v>-0.2</v>
          </cell>
          <cell r="S10">
            <v>26443763</v>
          </cell>
          <cell r="T10">
            <v>82.5</v>
          </cell>
          <cell r="U10">
            <v>25904194</v>
          </cell>
        </row>
        <row r="11">
          <cell r="M11">
            <v>19.600000000000001</v>
          </cell>
          <cell r="N11">
            <v>20087891</v>
          </cell>
          <cell r="O11">
            <v>20.9</v>
          </cell>
          <cell r="P11">
            <v>-6.4</v>
          </cell>
          <cell r="Q11">
            <v>20304896</v>
          </cell>
          <cell r="R11">
            <v>-7.4</v>
          </cell>
          <cell r="S11">
            <v>24435001</v>
          </cell>
          <cell r="T11">
            <v>77</v>
          </cell>
          <cell r="U11">
            <v>24240891</v>
          </cell>
        </row>
        <row r="12">
          <cell r="M12">
            <v>1.7</v>
          </cell>
          <cell r="N12">
            <v>1574175</v>
          </cell>
          <cell r="O12">
            <v>1.6</v>
          </cell>
          <cell r="P12">
            <v>1.1000000000000001</v>
          </cell>
          <cell r="Q12">
            <v>1594131</v>
          </cell>
          <cell r="R12">
            <v>-0.2</v>
          </cell>
          <cell r="S12">
            <v>2086268</v>
          </cell>
          <cell r="T12">
            <v>76.3</v>
          </cell>
          <cell r="U12">
            <v>1893650</v>
          </cell>
        </row>
        <row r="13">
          <cell r="M13">
            <v>1.6</v>
          </cell>
          <cell r="N13">
            <v>1198526</v>
          </cell>
          <cell r="O13">
            <v>1.2</v>
          </cell>
          <cell r="P13">
            <v>24.8</v>
          </cell>
          <cell r="Q13">
            <v>1504439</v>
          </cell>
          <cell r="R13">
            <v>-0.6</v>
          </cell>
          <cell r="S13">
            <v>1841681</v>
          </cell>
          <cell r="T13">
            <v>81.2</v>
          </cell>
          <cell r="U13">
            <v>1464354</v>
          </cell>
        </row>
        <row r="14">
          <cell r="M14">
            <v>0.2</v>
          </cell>
          <cell r="N14">
            <v>209356</v>
          </cell>
          <cell r="O14">
            <v>0.2</v>
          </cell>
          <cell r="P14">
            <v>13.7</v>
          </cell>
          <cell r="Q14">
            <v>231988</v>
          </cell>
          <cell r="R14">
            <v>2.6</v>
          </cell>
          <cell r="S14">
            <v>280816</v>
          </cell>
          <cell r="T14">
            <v>84.8</v>
          </cell>
          <cell r="U14">
            <v>252765</v>
          </cell>
        </row>
        <row r="15">
          <cell r="M15">
            <v>13.9</v>
          </cell>
          <cell r="N15">
            <v>12202407</v>
          </cell>
          <cell r="O15">
            <v>12.7</v>
          </cell>
          <cell r="P15">
            <v>9.8000000000000007</v>
          </cell>
          <cell r="Q15">
            <v>12255613</v>
          </cell>
          <cell r="R15">
            <v>9.3000000000000007</v>
          </cell>
          <cell r="S15">
            <v>14646212</v>
          </cell>
          <cell r="T15">
            <v>91.4</v>
          </cell>
          <cell r="U15">
            <v>14860215</v>
          </cell>
        </row>
        <row r="16">
          <cell r="M16">
            <v>0.9</v>
          </cell>
          <cell r="N16">
            <v>699807</v>
          </cell>
          <cell r="O16">
            <v>0.7</v>
          </cell>
          <cell r="P16">
            <v>21.4</v>
          </cell>
          <cell r="Q16">
            <v>862989</v>
          </cell>
          <cell r="R16">
            <v>-1.5</v>
          </cell>
          <cell r="S16">
            <v>1045256</v>
          </cell>
          <cell r="T16">
            <v>81.3</v>
          </cell>
          <cell r="U16">
            <v>902522</v>
          </cell>
        </row>
        <row r="17">
          <cell r="M17">
            <v>0.8</v>
          </cell>
          <cell r="N17">
            <v>855183</v>
          </cell>
          <cell r="O17">
            <v>0.9</v>
          </cell>
          <cell r="P17">
            <v>-8.4</v>
          </cell>
          <cell r="Q17">
            <v>660960</v>
          </cell>
          <cell r="R17">
            <v>18.5</v>
          </cell>
          <cell r="S17">
            <v>803533</v>
          </cell>
          <cell r="T17">
            <v>97.5</v>
          </cell>
          <cell r="U17">
            <v>1003353</v>
          </cell>
        </row>
        <row r="18">
          <cell r="R18" t="str">
            <v>NA</v>
          </cell>
        </row>
        <row r="19">
          <cell r="M19">
            <v>22.6</v>
          </cell>
          <cell r="N19">
            <v>22855015</v>
          </cell>
          <cell r="O19">
            <v>23.8</v>
          </cell>
          <cell r="P19">
            <v>-5.0999999999999996</v>
          </cell>
          <cell r="Q19">
            <v>20824632</v>
          </cell>
          <cell r="R19">
            <v>4.2</v>
          </cell>
          <cell r="S19">
            <v>24983033</v>
          </cell>
          <cell r="T19">
            <v>86.8</v>
          </cell>
          <cell r="U19">
            <v>27311312</v>
          </cell>
        </row>
        <row r="20">
          <cell r="M20">
            <v>15.4</v>
          </cell>
          <cell r="N20">
            <v>14865381</v>
          </cell>
          <cell r="O20">
            <v>15.5</v>
          </cell>
          <cell r="P20">
            <v>-0.5</v>
          </cell>
          <cell r="Q20">
            <v>14332536</v>
          </cell>
          <cell r="R20">
            <v>3.2</v>
          </cell>
          <cell r="S20">
            <v>17174917</v>
          </cell>
          <cell r="T20">
            <v>86.1</v>
          </cell>
          <cell r="U20">
            <v>18027086</v>
          </cell>
        </row>
        <row r="21">
          <cell r="M21">
            <v>5.5</v>
          </cell>
          <cell r="N21">
            <v>5575541</v>
          </cell>
          <cell r="O21">
            <v>5.8</v>
          </cell>
          <cell r="P21">
            <v>-5.5</v>
          </cell>
          <cell r="Q21">
            <v>5040652</v>
          </cell>
          <cell r="R21">
            <v>4.5</v>
          </cell>
          <cell r="S21">
            <v>6014971</v>
          </cell>
          <cell r="T21">
            <v>87.6</v>
          </cell>
          <cell r="U21">
            <v>6708606</v>
          </cell>
        </row>
        <row r="22">
          <cell r="M22">
            <v>1.7</v>
          </cell>
          <cell r="N22">
            <v>2414093</v>
          </cell>
          <cell r="O22">
            <v>2.5</v>
          </cell>
          <cell r="P22">
            <v>-32.5</v>
          </cell>
          <cell r="Q22">
            <v>1451444</v>
          </cell>
          <cell r="R22">
            <v>12.2</v>
          </cell>
          <cell r="S22">
            <v>1793145</v>
          </cell>
          <cell r="T22">
            <v>90.8</v>
          </cell>
          <cell r="U22">
            <v>2575620</v>
          </cell>
        </row>
        <row r="23">
          <cell r="M23">
            <v>0</v>
          </cell>
          <cell r="N23">
            <v>0</v>
          </cell>
          <cell r="O23">
            <v>0</v>
          </cell>
          <cell r="P23" t="str">
            <v>NA</v>
          </cell>
          <cell r="Q23">
            <v>0</v>
          </cell>
          <cell r="R23" t="str">
            <v>NA</v>
          </cell>
          <cell r="S23">
            <v>0</v>
          </cell>
          <cell r="T23" t="str">
            <v>NA</v>
          </cell>
        </row>
        <row r="24">
          <cell r="M24">
            <v>11.5</v>
          </cell>
          <cell r="N24">
            <v>10388636</v>
          </cell>
          <cell r="O24">
            <v>10.8</v>
          </cell>
          <cell r="P24">
            <v>6.3</v>
          </cell>
          <cell r="Q24">
            <v>12121431</v>
          </cell>
          <cell r="R24">
            <v>-8.9</v>
          </cell>
          <cell r="S24">
            <v>15395592</v>
          </cell>
          <cell r="T24">
            <v>71.7</v>
          </cell>
          <cell r="U24">
            <v>12788676</v>
          </cell>
        </row>
        <row r="25">
          <cell r="M25">
            <v>5.3</v>
          </cell>
          <cell r="N25">
            <v>5786704</v>
          </cell>
          <cell r="O25">
            <v>6</v>
          </cell>
          <cell r="P25">
            <v>-12.6</v>
          </cell>
          <cell r="Q25">
            <v>5277802</v>
          </cell>
          <cell r="R25">
            <v>-4.2</v>
          </cell>
          <cell r="S25">
            <v>6856660</v>
          </cell>
          <cell r="T25">
            <v>73.7</v>
          </cell>
          <cell r="U25">
            <v>6855161</v>
          </cell>
        </row>
        <row r="26">
          <cell r="M26">
            <v>5.0999999999999996</v>
          </cell>
          <cell r="N26">
            <v>5689733</v>
          </cell>
          <cell r="O26">
            <v>5.9</v>
          </cell>
          <cell r="P26">
            <v>-13.9</v>
          </cell>
          <cell r="Q26">
            <v>5262945</v>
          </cell>
          <cell r="R26">
            <v>-6.9</v>
          </cell>
          <cell r="S26">
            <v>6808010</v>
          </cell>
          <cell r="T26">
            <v>72</v>
          </cell>
          <cell r="U26">
            <v>6751049</v>
          </cell>
        </row>
        <row r="27">
          <cell r="M27">
            <v>0.2</v>
          </cell>
          <cell r="N27">
            <v>96971</v>
          </cell>
          <cell r="O27">
            <v>0.1</v>
          </cell>
          <cell r="P27">
            <v>61</v>
          </cell>
          <cell r="Q27">
            <v>14857</v>
          </cell>
          <cell r="R27">
            <v>950.8</v>
          </cell>
          <cell r="S27">
            <v>48650</v>
          </cell>
          <cell r="T27">
            <v>320.89999999999998</v>
          </cell>
          <cell r="U27">
            <v>104112</v>
          </cell>
        </row>
        <row r="28">
          <cell r="M28">
            <v>5.8</v>
          </cell>
          <cell r="N28">
            <v>4145848</v>
          </cell>
          <cell r="O28">
            <v>4.3</v>
          </cell>
          <cell r="P28">
            <v>33.200000000000003</v>
          </cell>
          <cell r="Q28">
            <v>6386638</v>
          </cell>
          <cell r="R28">
            <v>-13.5</v>
          </cell>
          <cell r="S28">
            <v>7939761</v>
          </cell>
          <cell r="T28">
            <v>69.599999999999994</v>
          </cell>
          <cell r="U28">
            <v>5239441</v>
          </cell>
        </row>
        <row r="29">
          <cell r="M29">
            <v>3.9</v>
          </cell>
          <cell r="N29">
            <v>2924447</v>
          </cell>
          <cell r="O29">
            <v>3</v>
          </cell>
          <cell r="P29">
            <v>28.5</v>
          </cell>
          <cell r="Q29">
            <v>4311828</v>
          </cell>
          <cell r="R29">
            <v>-12.8</v>
          </cell>
          <cell r="S29">
            <v>5277941</v>
          </cell>
          <cell r="T29">
            <v>71.2</v>
          </cell>
          <cell r="U29">
            <v>3627611</v>
          </cell>
        </row>
        <row r="30">
          <cell r="M30">
            <v>1.8</v>
          </cell>
          <cell r="N30">
            <v>1221401</v>
          </cell>
          <cell r="O30">
            <v>1.3</v>
          </cell>
          <cell r="P30">
            <v>44.4</v>
          </cell>
          <cell r="Q30">
            <v>2074810</v>
          </cell>
          <cell r="R30">
            <v>-15</v>
          </cell>
          <cell r="S30">
            <v>2661820</v>
          </cell>
          <cell r="T30">
            <v>66.3</v>
          </cell>
          <cell r="U30">
            <v>1611830</v>
          </cell>
        </row>
        <row r="31">
          <cell r="M31">
            <v>0.5</v>
          </cell>
          <cell r="N31">
            <v>456084</v>
          </cell>
          <cell r="O31">
            <v>0.5</v>
          </cell>
          <cell r="P31">
            <v>1.3</v>
          </cell>
          <cell r="Q31">
            <v>456991</v>
          </cell>
          <cell r="R31">
            <v>1.1000000000000001</v>
          </cell>
          <cell r="S31">
            <v>599171</v>
          </cell>
          <cell r="T31">
            <v>77.099999999999994</v>
          </cell>
          <cell r="U31">
            <v>694074</v>
          </cell>
        </row>
        <row r="32">
          <cell r="M32">
            <v>0</v>
          </cell>
          <cell r="N32">
            <v>0</v>
          </cell>
          <cell r="O32">
            <v>0</v>
          </cell>
          <cell r="P32" t="str">
            <v>NA</v>
          </cell>
          <cell r="Q32">
            <v>0</v>
          </cell>
          <cell r="R32" t="str">
            <v>NA</v>
          </cell>
          <cell r="S32">
            <v>0</v>
          </cell>
          <cell r="T32" t="str">
            <v>NA</v>
          </cell>
          <cell r="U32">
            <v>0</v>
          </cell>
        </row>
        <row r="33">
          <cell r="M33">
            <v>0.5</v>
          </cell>
          <cell r="N33">
            <v>456084</v>
          </cell>
          <cell r="O33">
            <v>0.5</v>
          </cell>
          <cell r="P33">
            <v>1.3</v>
          </cell>
          <cell r="Q33">
            <v>456991</v>
          </cell>
          <cell r="R33">
            <v>1.1000000000000001</v>
          </cell>
          <cell r="S33">
            <v>599171</v>
          </cell>
          <cell r="T33">
            <v>77.099999999999994</v>
          </cell>
          <cell r="U33">
            <v>694074</v>
          </cell>
        </row>
        <row r="34">
          <cell r="M34">
            <v>4.5</v>
          </cell>
          <cell r="N34">
            <v>4322702</v>
          </cell>
          <cell r="O34">
            <v>4.5</v>
          </cell>
          <cell r="P34">
            <v>0.1</v>
          </cell>
          <cell r="Q34">
            <v>4444933</v>
          </cell>
          <cell r="R34">
            <v>-2.7</v>
          </cell>
          <cell r="S34">
            <v>5189580</v>
          </cell>
          <cell r="T34">
            <v>83.4</v>
          </cell>
          <cell r="U34">
            <v>5164286</v>
          </cell>
        </row>
        <row r="35">
          <cell r="M35">
            <v>0.6</v>
          </cell>
          <cell r="N35">
            <v>476184</v>
          </cell>
          <cell r="O35">
            <v>0.5</v>
          </cell>
          <cell r="P35">
            <v>12.1</v>
          </cell>
          <cell r="Q35">
            <v>486072</v>
          </cell>
          <cell r="R35">
            <v>9.8000000000000007</v>
          </cell>
          <cell r="S35">
            <v>623962</v>
          </cell>
          <cell r="T35">
            <v>85.5</v>
          </cell>
          <cell r="U35">
            <v>589830</v>
          </cell>
        </row>
        <row r="36">
          <cell r="M36">
            <v>2.9</v>
          </cell>
          <cell r="N36">
            <v>2942707</v>
          </cell>
          <cell r="O36">
            <v>3.1</v>
          </cell>
          <cell r="P36">
            <v>-4.5</v>
          </cell>
          <cell r="Q36">
            <v>3079643</v>
          </cell>
          <cell r="R36">
            <v>-8.6999999999999993</v>
          </cell>
          <cell r="S36">
            <v>3559433</v>
          </cell>
          <cell r="T36">
            <v>79</v>
          </cell>
          <cell r="U36">
            <v>3457924</v>
          </cell>
        </row>
        <row r="37">
          <cell r="M37">
            <v>0.3</v>
          </cell>
          <cell r="N37">
            <v>267062</v>
          </cell>
          <cell r="O37">
            <v>0.3</v>
          </cell>
          <cell r="P37">
            <v>24.4</v>
          </cell>
          <cell r="Q37">
            <v>273905</v>
          </cell>
          <cell r="R37">
            <v>21.3</v>
          </cell>
          <cell r="S37">
            <v>330033</v>
          </cell>
          <cell r="T37">
            <v>100.7</v>
          </cell>
          <cell r="U37">
            <v>305168</v>
          </cell>
        </row>
        <row r="38">
          <cell r="M38">
            <v>0.2</v>
          </cell>
          <cell r="N38">
            <v>258825</v>
          </cell>
          <cell r="O38">
            <v>0.3</v>
          </cell>
          <cell r="P38">
            <v>-32.1</v>
          </cell>
          <cell r="Q38">
            <v>219099</v>
          </cell>
          <cell r="R38">
            <v>-19.8</v>
          </cell>
          <cell r="S38">
            <v>264764</v>
          </cell>
          <cell r="T38">
            <v>66.400000000000006</v>
          </cell>
          <cell r="U38">
            <v>318952</v>
          </cell>
        </row>
        <row r="39">
          <cell r="M39">
            <v>0.1</v>
          </cell>
          <cell r="N39">
            <v>144031</v>
          </cell>
          <cell r="O39">
            <v>0.2</v>
          </cell>
          <cell r="P39">
            <v>-39</v>
          </cell>
          <cell r="Q39">
            <v>127101</v>
          </cell>
          <cell r="R39">
            <v>-30.9</v>
          </cell>
          <cell r="S39">
            <v>148717</v>
          </cell>
          <cell r="T39">
            <v>59.1</v>
          </cell>
          <cell r="U39">
            <v>186493</v>
          </cell>
        </row>
        <row r="40">
          <cell r="M40">
            <v>0.4</v>
          </cell>
          <cell r="N40">
            <v>233893</v>
          </cell>
          <cell r="O40">
            <v>0.2</v>
          </cell>
          <cell r="P40">
            <v>64.599999999999994</v>
          </cell>
          <cell r="Q40">
            <v>259113</v>
          </cell>
          <cell r="R40">
            <v>48.6</v>
          </cell>
          <cell r="S40">
            <v>262671</v>
          </cell>
          <cell r="T40">
            <v>146.6</v>
          </cell>
          <cell r="U40">
            <v>305919</v>
          </cell>
        </row>
        <row r="41">
          <cell r="M41">
            <v>100</v>
          </cell>
          <cell r="N41">
            <v>95982031</v>
          </cell>
          <cell r="O41">
            <v>100</v>
          </cell>
          <cell r="P41">
            <v>0</v>
          </cell>
          <cell r="Q41">
            <v>96670593</v>
          </cell>
          <cell r="R41">
            <v>-0.7</v>
          </cell>
          <cell r="S41">
            <v>117150735</v>
          </cell>
          <cell r="T41">
            <v>82</v>
          </cell>
          <cell r="U41">
            <v>115786218</v>
          </cell>
        </row>
        <row r="43">
          <cell r="M43">
            <v>15.7</v>
          </cell>
          <cell r="N43">
            <v>15122762</v>
          </cell>
          <cell r="O43">
            <v>15.8</v>
          </cell>
          <cell r="P43">
            <v>-0.2</v>
          </cell>
          <cell r="Q43">
            <v>15151864</v>
          </cell>
          <cell r="R43">
            <v>-0.4</v>
          </cell>
          <cell r="S43">
            <v>18014908</v>
          </cell>
          <cell r="T43">
            <v>83.8</v>
          </cell>
          <cell r="U43">
            <v>17985985</v>
          </cell>
        </row>
        <row r="44">
          <cell r="M44">
            <v>4.3</v>
          </cell>
          <cell r="N44">
            <v>3751817</v>
          </cell>
          <cell r="O44">
            <v>3.9</v>
          </cell>
          <cell r="P44">
            <v>10.3</v>
          </cell>
          <cell r="Q44">
            <v>4040541</v>
          </cell>
          <cell r="R44">
            <v>2.4</v>
          </cell>
          <cell r="S44">
            <v>4855063</v>
          </cell>
          <cell r="T44">
            <v>85.2</v>
          </cell>
          <cell r="U44">
            <v>4333243</v>
          </cell>
        </row>
        <row r="45">
          <cell r="M45">
            <v>3.9</v>
          </cell>
          <cell r="N45">
            <v>3534425</v>
          </cell>
          <cell r="O45">
            <v>3.7</v>
          </cell>
          <cell r="P45">
            <v>7</v>
          </cell>
          <cell r="Q45">
            <v>3670674</v>
          </cell>
          <cell r="R45">
            <v>3</v>
          </cell>
          <cell r="S45">
            <v>4446154</v>
          </cell>
          <cell r="T45">
            <v>85</v>
          </cell>
          <cell r="U45">
            <v>4421183</v>
          </cell>
        </row>
        <row r="46">
          <cell r="M46">
            <v>0.7</v>
          </cell>
          <cell r="N46">
            <v>701205</v>
          </cell>
          <cell r="O46">
            <v>0.7</v>
          </cell>
          <cell r="P46">
            <v>-5.9</v>
          </cell>
          <cell r="Q46">
            <v>633423</v>
          </cell>
          <cell r="R46">
            <v>4.2</v>
          </cell>
          <cell r="S46">
            <v>754845</v>
          </cell>
          <cell r="T46">
            <v>87.5</v>
          </cell>
          <cell r="U46">
            <v>822266</v>
          </cell>
        </row>
        <row r="47">
          <cell r="M47">
            <v>5</v>
          </cell>
          <cell r="N47">
            <v>4654956</v>
          </cell>
          <cell r="O47">
            <v>4.8</v>
          </cell>
          <cell r="P47">
            <v>3.4</v>
          </cell>
          <cell r="Q47">
            <v>4935775</v>
          </cell>
          <cell r="R47">
            <v>-2.5</v>
          </cell>
          <cell r="S47">
            <v>5937496</v>
          </cell>
          <cell r="T47">
            <v>81</v>
          </cell>
          <cell r="U47">
            <v>5920318</v>
          </cell>
        </row>
        <row r="48">
          <cell r="M48">
            <v>1</v>
          </cell>
          <cell r="N48">
            <v>1005497</v>
          </cell>
          <cell r="O48">
            <v>1</v>
          </cell>
          <cell r="P48">
            <v>-9.3000000000000007</v>
          </cell>
          <cell r="Q48">
            <v>878204</v>
          </cell>
          <cell r="R48">
            <v>3.9</v>
          </cell>
          <cell r="S48">
            <v>1040931</v>
          </cell>
          <cell r="T48">
            <v>87.7</v>
          </cell>
          <cell r="U48">
            <v>1247268</v>
          </cell>
        </row>
        <row r="49">
          <cell r="M49">
            <v>0.3</v>
          </cell>
          <cell r="N49">
            <v>286607</v>
          </cell>
          <cell r="O49">
            <v>0.3</v>
          </cell>
          <cell r="P49">
            <v>11.8</v>
          </cell>
          <cell r="Q49">
            <v>290700</v>
          </cell>
          <cell r="R49">
            <v>10.199999999999999</v>
          </cell>
          <cell r="S49">
            <v>342951</v>
          </cell>
          <cell r="T49">
            <v>93.4</v>
          </cell>
          <cell r="U49">
            <v>345156</v>
          </cell>
        </row>
        <row r="50">
          <cell r="M50">
            <v>1.4</v>
          </cell>
          <cell r="N50">
            <v>1360950</v>
          </cell>
          <cell r="O50">
            <v>1.4</v>
          </cell>
          <cell r="P50">
            <v>-3.9</v>
          </cell>
          <cell r="Q50">
            <v>1343531</v>
          </cell>
          <cell r="R50">
            <v>-2.7</v>
          </cell>
          <cell r="S50">
            <v>1574085</v>
          </cell>
          <cell r="T50">
            <v>83.1</v>
          </cell>
          <cell r="U50">
            <v>1814639</v>
          </cell>
        </row>
        <row r="51">
          <cell r="M51">
            <v>1.2</v>
          </cell>
          <cell r="N51">
            <v>1085549</v>
          </cell>
          <cell r="O51">
            <v>1.1000000000000001</v>
          </cell>
          <cell r="P51">
            <v>2.1</v>
          </cell>
          <cell r="Q51">
            <v>1109752</v>
          </cell>
          <cell r="R51">
            <v>-0.1</v>
          </cell>
          <cell r="S51">
            <v>1337504</v>
          </cell>
          <cell r="T51">
            <v>82.9</v>
          </cell>
          <cell r="U51">
            <v>1314552</v>
          </cell>
        </row>
        <row r="52">
          <cell r="M52">
            <v>1.9</v>
          </cell>
          <cell r="N52">
            <v>1689977</v>
          </cell>
          <cell r="O52">
            <v>1.8</v>
          </cell>
          <cell r="P52">
            <v>5.8</v>
          </cell>
          <cell r="Q52">
            <v>1634060</v>
          </cell>
          <cell r="R52">
            <v>9.4</v>
          </cell>
          <cell r="S52">
            <v>2061657</v>
          </cell>
          <cell r="T52">
            <v>86.7</v>
          </cell>
          <cell r="U52">
            <v>2098094</v>
          </cell>
        </row>
        <row r="53">
          <cell r="M53">
            <v>0.5</v>
          </cell>
          <cell r="N53">
            <v>552963</v>
          </cell>
          <cell r="O53">
            <v>0.6</v>
          </cell>
          <cell r="P53">
            <v>-14.5</v>
          </cell>
          <cell r="Q53">
            <v>487683</v>
          </cell>
          <cell r="R53">
            <v>-3.1</v>
          </cell>
          <cell r="S53">
            <v>555576</v>
          </cell>
          <cell r="T53">
            <v>85.1</v>
          </cell>
          <cell r="U53">
            <v>632098</v>
          </cell>
        </row>
        <row r="54">
          <cell r="M54">
            <v>0.9</v>
          </cell>
          <cell r="N54">
            <v>661279</v>
          </cell>
          <cell r="O54">
            <v>0.7</v>
          </cell>
          <cell r="P54">
            <v>26.5</v>
          </cell>
          <cell r="Q54">
            <v>813062</v>
          </cell>
          <cell r="R54">
            <v>2.9</v>
          </cell>
          <cell r="S54">
            <v>988252</v>
          </cell>
          <cell r="T54">
            <v>84.7</v>
          </cell>
          <cell r="U54">
            <v>953935</v>
          </cell>
        </row>
        <row r="55">
          <cell r="M55">
            <v>0.7</v>
          </cell>
          <cell r="N55">
            <v>530865</v>
          </cell>
          <cell r="O55">
            <v>0.6</v>
          </cell>
          <cell r="P55">
            <v>21.3</v>
          </cell>
          <cell r="Q55">
            <v>535677</v>
          </cell>
          <cell r="R55">
            <v>20.2</v>
          </cell>
          <cell r="S55">
            <v>642103</v>
          </cell>
          <cell r="T55">
            <v>100.3</v>
          </cell>
          <cell r="U55">
            <v>670869</v>
          </cell>
        </row>
        <row r="57">
          <cell r="M57">
            <v>0.7</v>
          </cell>
          <cell r="N57">
            <v>676282</v>
          </cell>
          <cell r="O57">
            <v>0.7</v>
          </cell>
          <cell r="P57">
            <v>-1.2</v>
          </cell>
          <cell r="Q57">
            <v>706542</v>
          </cell>
          <cell r="R57">
            <v>-5.5</v>
          </cell>
          <cell r="S57">
            <v>901518</v>
          </cell>
          <cell r="T57">
            <v>74.099999999999994</v>
          </cell>
          <cell r="U57">
            <v>693893</v>
          </cell>
        </row>
        <row r="58">
          <cell r="M58">
            <v>38.1</v>
          </cell>
          <cell r="N58">
            <v>35615134</v>
          </cell>
          <cell r="O58">
            <v>37.1</v>
          </cell>
          <cell r="P58">
            <v>2.6</v>
          </cell>
          <cell r="Q58">
            <v>36231488</v>
          </cell>
          <cell r="R58">
            <v>0.9</v>
          </cell>
          <cell r="S58">
            <v>43453043</v>
          </cell>
          <cell r="T58">
            <v>84.1</v>
          </cell>
          <cell r="U58">
            <v>43253499</v>
          </cell>
        </row>
        <row r="59">
          <cell r="M59">
            <v>17.7</v>
          </cell>
          <cell r="N59">
            <v>16955588</v>
          </cell>
          <cell r="O59">
            <v>17.7</v>
          </cell>
          <cell r="P59">
            <v>0.2</v>
          </cell>
          <cell r="Q59">
            <v>16802925</v>
          </cell>
          <cell r="R59">
            <v>1.1000000000000001</v>
          </cell>
          <cell r="S59">
            <v>20196938</v>
          </cell>
          <cell r="T59">
            <v>84.1</v>
          </cell>
          <cell r="U59">
            <v>20094067</v>
          </cell>
        </row>
        <row r="60">
          <cell r="M60">
            <v>10.6</v>
          </cell>
          <cell r="N60">
            <v>9671449</v>
          </cell>
          <cell r="O60">
            <v>10.1</v>
          </cell>
          <cell r="P60">
            <v>5.3</v>
          </cell>
          <cell r="Q60">
            <v>9403251</v>
          </cell>
          <cell r="R60">
            <v>8.3000000000000007</v>
          </cell>
          <cell r="S60">
            <v>11353276</v>
          </cell>
          <cell r="T60">
            <v>89.7</v>
          </cell>
          <cell r="U60">
            <v>11787808</v>
          </cell>
        </row>
        <row r="61">
          <cell r="M61">
            <v>0</v>
          </cell>
          <cell r="N61">
            <v>0</v>
          </cell>
          <cell r="O61">
            <v>0</v>
          </cell>
          <cell r="P61" t="str">
            <v>NA</v>
          </cell>
          <cell r="Q61">
            <v>0</v>
          </cell>
          <cell r="R61" t="str">
            <v>NA</v>
          </cell>
          <cell r="S61">
            <v>0</v>
          </cell>
          <cell r="T61" t="str">
            <v>NA</v>
          </cell>
          <cell r="U61">
            <v>0</v>
          </cell>
        </row>
        <row r="62">
          <cell r="M62">
            <v>66.3</v>
          </cell>
          <cell r="N62">
            <v>62242171</v>
          </cell>
          <cell r="O62">
            <v>64.8</v>
          </cell>
          <cell r="P62">
            <v>2.4</v>
          </cell>
          <cell r="Q62">
            <v>62437664</v>
          </cell>
          <cell r="R62">
            <v>2</v>
          </cell>
          <cell r="S62">
            <v>75003257</v>
          </cell>
          <cell r="T62">
            <v>84.9</v>
          </cell>
          <cell r="U62">
            <v>75135374</v>
          </cell>
        </row>
        <row r="63">
          <cell r="M63">
            <v>33.700000000000003</v>
          </cell>
          <cell r="N63">
            <v>33739860</v>
          </cell>
          <cell r="O63">
            <v>35.200000000000003</v>
          </cell>
          <cell r="P63">
            <v>-4.2</v>
          </cell>
          <cell r="Q63">
            <v>34232929</v>
          </cell>
          <cell r="R63">
            <v>-5.6</v>
          </cell>
          <cell r="S63">
            <v>42147478</v>
          </cell>
          <cell r="T63">
            <v>76.7</v>
          </cell>
          <cell r="U63">
            <v>40650844</v>
          </cell>
        </row>
        <row r="64">
          <cell r="M64">
            <v>51.3</v>
          </cell>
          <cell r="N64">
            <v>50695448</v>
          </cell>
          <cell r="O64">
            <v>52.8</v>
          </cell>
          <cell r="P64">
            <v>-2.8</v>
          </cell>
          <cell r="Q64">
            <v>51035854</v>
          </cell>
          <cell r="R64">
            <v>-3.4</v>
          </cell>
          <cell r="S64">
            <v>62344416</v>
          </cell>
          <cell r="T64">
            <v>79.099999999999994</v>
          </cell>
          <cell r="U64">
            <v>60744911</v>
          </cell>
        </row>
        <row r="65">
          <cell r="M65">
            <v>-0.3</v>
          </cell>
          <cell r="N65">
            <v>-32043.653599999998</v>
          </cell>
          <cell r="O65">
            <v>0</v>
          </cell>
          <cell r="P65">
            <v>759.6</v>
          </cell>
          <cell r="Q65">
            <v>0</v>
          </cell>
          <cell r="R65" t="str">
            <v>NA</v>
          </cell>
          <cell r="S65">
            <v>0</v>
          </cell>
          <cell r="T65" t="str">
            <v>NA</v>
          </cell>
          <cell r="U65">
            <v>-33244.915231079998</v>
          </cell>
        </row>
        <row r="66">
          <cell r="M66">
            <v>1.5</v>
          </cell>
          <cell r="N66">
            <v>4286497</v>
          </cell>
          <cell r="O66">
            <v>4.5</v>
          </cell>
          <cell r="P66">
            <v>-66.2</v>
          </cell>
          <cell r="Q66">
            <v>2848428</v>
          </cell>
          <cell r="R66">
            <v>-49.1</v>
          </cell>
          <cell r="S66">
            <v>4066148</v>
          </cell>
          <cell r="T66">
            <v>35.6</v>
          </cell>
          <cell r="U66">
            <v>4951036</v>
          </cell>
        </row>
        <row r="67">
          <cell r="M67">
            <v>2.9</v>
          </cell>
          <cell r="N67">
            <v>3900489</v>
          </cell>
          <cell r="O67">
            <v>4.0999999999999996</v>
          </cell>
          <cell r="P67">
            <v>-28.7</v>
          </cell>
          <cell r="Q67">
            <v>4752028</v>
          </cell>
          <cell r="R67">
            <v>-41.5</v>
          </cell>
          <cell r="S67">
            <v>5845935</v>
          </cell>
          <cell r="T67">
            <v>47.6</v>
          </cell>
          <cell r="U67">
            <v>4564167</v>
          </cell>
        </row>
        <row r="68">
          <cell r="M68">
            <v>-1.3</v>
          </cell>
          <cell r="N68">
            <v>-2367286</v>
          </cell>
          <cell r="O68">
            <v>-2.5</v>
          </cell>
          <cell r="P68">
            <v>-49</v>
          </cell>
          <cell r="Q68">
            <v>-1250689</v>
          </cell>
          <cell r="R68">
            <v>-3.5</v>
          </cell>
          <cell r="S68">
            <v>-2025929</v>
          </cell>
          <cell r="T68">
            <v>59.6</v>
          </cell>
          <cell r="U68">
            <v>-2870282</v>
          </cell>
        </row>
        <row r="69">
          <cell r="M69">
            <v>3.1</v>
          </cell>
          <cell r="N69">
            <v>5819700</v>
          </cell>
          <cell r="O69">
            <v>6.1</v>
          </cell>
          <cell r="P69">
            <v>-48</v>
          </cell>
          <cell r="Q69">
            <v>6349767</v>
          </cell>
          <cell r="R69">
            <v>-52.4</v>
          </cell>
          <cell r="S69">
            <v>7886154</v>
          </cell>
          <cell r="T69">
            <v>38.4</v>
          </cell>
          <cell r="U69">
            <v>6644921</v>
          </cell>
        </row>
        <row r="70">
          <cell r="M70">
            <v>30.8</v>
          </cell>
          <cell r="N70">
            <v>27952203.6536</v>
          </cell>
          <cell r="O70">
            <v>29.1</v>
          </cell>
          <cell r="P70">
            <v>5.8</v>
          </cell>
          <cell r="Q70">
            <v>27883162</v>
          </cell>
          <cell r="R70">
            <v>6</v>
          </cell>
          <cell r="S70">
            <v>34261324</v>
          </cell>
          <cell r="T70">
            <v>86.3</v>
          </cell>
          <cell r="U70">
            <v>34039167.915231079</v>
          </cell>
        </row>
        <row r="71">
          <cell r="M71">
            <v>8.4</v>
          </cell>
          <cell r="N71">
            <v>9397612</v>
          </cell>
          <cell r="O71">
            <v>9.8000000000000007</v>
          </cell>
          <cell r="P71">
            <v>-13.8</v>
          </cell>
          <cell r="Q71">
            <v>8340113</v>
          </cell>
          <cell r="R71">
            <v>-2.9</v>
          </cell>
          <cell r="S71">
            <v>10251867</v>
          </cell>
          <cell r="T71">
            <v>79</v>
          </cell>
          <cell r="U71">
            <v>10924773</v>
          </cell>
        </row>
        <row r="72">
          <cell r="M72">
            <v>2.1</v>
          </cell>
          <cell r="N72">
            <v>2589684</v>
          </cell>
          <cell r="O72">
            <v>2.7</v>
          </cell>
          <cell r="P72">
            <v>-23.7</v>
          </cell>
          <cell r="Q72">
            <v>2014843</v>
          </cell>
          <cell r="R72">
            <v>-1.9</v>
          </cell>
          <cell r="S72">
            <v>2551085</v>
          </cell>
          <cell r="T72">
            <v>77.5</v>
          </cell>
          <cell r="U72">
            <v>3083033</v>
          </cell>
        </row>
        <row r="73">
          <cell r="M73">
            <v>0</v>
          </cell>
          <cell r="N73">
            <v>-1271666</v>
          </cell>
          <cell r="O73">
            <v>-1.3</v>
          </cell>
          <cell r="P73">
            <v>-100.4</v>
          </cell>
          <cell r="Q73">
            <v>368208</v>
          </cell>
          <cell r="R73">
            <v>-98.7</v>
          </cell>
          <cell r="S73">
            <v>515932</v>
          </cell>
          <cell r="T73">
            <v>0.9</v>
          </cell>
          <cell r="U73">
            <v>-321405</v>
          </cell>
        </row>
        <row r="74">
          <cell r="M74">
            <v>20.3</v>
          </cell>
          <cell r="N74">
            <v>17236573.6536</v>
          </cell>
          <cell r="O74">
            <v>18</v>
          </cell>
          <cell r="P74">
            <v>13.1</v>
          </cell>
          <cell r="Q74">
            <v>17159998</v>
          </cell>
          <cell r="R74">
            <v>13.6</v>
          </cell>
          <cell r="S74">
            <v>20942440</v>
          </cell>
          <cell r="T74">
            <v>93.1</v>
          </cell>
          <cell r="U74">
            <v>20352766.915231079</v>
          </cell>
        </row>
        <row r="75">
          <cell r="M75">
            <v>-0.2</v>
          </cell>
          <cell r="N75">
            <v>-187184</v>
          </cell>
          <cell r="O75">
            <v>-0.2</v>
          </cell>
          <cell r="P75">
            <v>-20.399999999999999</v>
          </cell>
          <cell r="Q75">
            <v>-195314</v>
          </cell>
          <cell r="R75">
            <v>-23.7</v>
          </cell>
          <cell r="S75">
            <v>-234581</v>
          </cell>
          <cell r="T75">
            <v>63.5</v>
          </cell>
          <cell r="U75">
            <v>-258471</v>
          </cell>
        </row>
        <row r="76">
          <cell r="M76">
            <v>0</v>
          </cell>
          <cell r="N76">
            <v>0</v>
          </cell>
          <cell r="O76">
            <v>0</v>
          </cell>
          <cell r="P76" t="str">
            <v>NA</v>
          </cell>
          <cell r="Q76">
            <v>0</v>
          </cell>
          <cell r="R76" t="str">
            <v>NA</v>
          </cell>
          <cell r="S76">
            <v>0</v>
          </cell>
          <cell r="T76" t="str">
            <v>NA</v>
          </cell>
          <cell r="U76">
            <v>0</v>
          </cell>
        </row>
        <row r="77">
          <cell r="M77">
            <v>20.100000000000001</v>
          </cell>
          <cell r="N77">
            <v>17049389.6536</v>
          </cell>
          <cell r="O77">
            <v>17.8</v>
          </cell>
          <cell r="P77">
            <v>13.4</v>
          </cell>
          <cell r="Q77">
            <v>16964684</v>
          </cell>
          <cell r="R77">
            <v>14</v>
          </cell>
          <cell r="S77">
            <v>20707859</v>
          </cell>
          <cell r="T77">
            <v>93.4</v>
          </cell>
          <cell r="U77">
            <v>20094295.915231079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EDOR"/>
      <sheetName val="PUENTE"/>
      <sheetName val="PUENTE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"/>
      <sheetName val="Flujo Comité"/>
      <sheetName val="Real99"/>
      <sheetName val="Ppto99"/>
      <sheetName val="Real98"/>
      <sheetName val="Evolución"/>
      <sheetName val="Real98 "/>
      <sheetName val="PLANILLA"/>
      <sheetName val="0"/>
      <sheetName val="ACUM HISTORICO"/>
      <sheetName val="Tarifas Nuevas"/>
      <sheetName val="Flujo_Comité"/>
      <sheetName val="Real98_"/>
      <sheetName val="ACUM_HISTORICO"/>
      <sheetName val="Tarifas_Nuevas"/>
      <sheetName val="Flujo_Comité1"/>
      <sheetName val="Real98_1"/>
      <sheetName val="ACUM_HISTORICO1"/>
      <sheetName val="Tarifas_Nuevas1"/>
      <sheetName val="OriginalPriceList"/>
      <sheetName val="calculo (custom)"/>
      <sheetName val="Prov"/>
      <sheetName val="Lima"/>
      <sheetName val="EVOL RPP"/>
      <sheetName val="Capex - 2010 - Enero"/>
    </sheetNames>
    <sheetDataSet>
      <sheetData sheetId="0" refreshError="1"/>
      <sheetData sheetId="1" refreshError="1"/>
      <sheetData sheetId="2" refreshError="1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</row>
        <row r="2">
          <cell r="B2" t="str">
            <v xml:space="preserve"> Telefónica del Perú</v>
          </cell>
        </row>
        <row r="4">
          <cell r="B4" t="str">
            <v>FLUJO DE CAJA</v>
          </cell>
        </row>
        <row r="5">
          <cell r="B5" t="str">
            <v>Real 1999</v>
          </cell>
        </row>
        <row r="7">
          <cell r="B7" t="str">
            <v>CONCEPTO</v>
          </cell>
          <cell r="C7" t="str">
            <v>Ene</v>
          </cell>
          <cell r="D7" t="str">
            <v>Feb</v>
          </cell>
          <cell r="E7" t="str">
            <v>Mar</v>
          </cell>
          <cell r="F7" t="str">
            <v>Abr</v>
          </cell>
          <cell r="G7" t="str">
            <v>May</v>
          </cell>
          <cell r="H7" t="str">
            <v>Jun</v>
          </cell>
          <cell r="I7" t="str">
            <v>Jul</v>
          </cell>
          <cell r="J7" t="str">
            <v>Ago</v>
          </cell>
          <cell r="K7" t="str">
            <v>Sep</v>
          </cell>
          <cell r="L7" t="str">
            <v>Oct</v>
          </cell>
          <cell r="M7" t="str">
            <v>Nov</v>
          </cell>
          <cell r="N7" t="str">
            <v>Dic</v>
          </cell>
        </row>
        <row r="8">
          <cell r="B8" t="str">
            <v>Datos Mensuales</v>
          </cell>
        </row>
        <row r="9">
          <cell r="B9" t="str">
            <v xml:space="preserve"> Saldo Inicial</v>
          </cell>
          <cell r="C9">
            <v>71845</v>
          </cell>
          <cell r="D9">
            <v>136730.60000000009</v>
          </cell>
          <cell r="E9">
            <v>108410.60000000009</v>
          </cell>
          <cell r="F9">
            <v>122360.60000000009</v>
          </cell>
          <cell r="G9">
            <v>84197.600000000093</v>
          </cell>
          <cell r="H9">
            <v>65693.600000000093</v>
          </cell>
          <cell r="I9">
            <v>19653.600000000093</v>
          </cell>
          <cell r="J9">
            <v>101164.60000000009</v>
          </cell>
          <cell r="K9">
            <v>102952.60000000009</v>
          </cell>
          <cell r="L9">
            <v>58054.600000000093</v>
          </cell>
          <cell r="M9">
            <v>117238.60000000009</v>
          </cell>
          <cell r="N9">
            <v>100721.60000000009</v>
          </cell>
        </row>
        <row r="10">
          <cell r="B10" t="str">
            <v xml:space="preserve"> Cobros</v>
          </cell>
          <cell r="C10">
            <v>378348</v>
          </cell>
          <cell r="D10">
            <v>368643</v>
          </cell>
          <cell r="E10">
            <v>480337</v>
          </cell>
          <cell r="F10">
            <v>400359</v>
          </cell>
          <cell r="G10">
            <v>410385</v>
          </cell>
          <cell r="H10">
            <v>394607</v>
          </cell>
          <cell r="I10">
            <v>449284</v>
          </cell>
          <cell r="J10">
            <v>471791</v>
          </cell>
          <cell r="K10">
            <v>441948</v>
          </cell>
          <cell r="L10">
            <v>395569</v>
          </cell>
          <cell r="M10">
            <v>628162</v>
          </cell>
          <cell r="N10">
            <v>505367</v>
          </cell>
        </row>
        <row r="11">
          <cell r="B11" t="str">
            <v xml:space="preserve">     Clientes</v>
          </cell>
          <cell r="C11">
            <v>377059</v>
          </cell>
          <cell r="D11">
            <v>366809</v>
          </cell>
          <cell r="E11">
            <v>479642</v>
          </cell>
          <cell r="F11">
            <v>392731</v>
          </cell>
          <cell r="G11">
            <v>409393</v>
          </cell>
          <cell r="H11">
            <v>393622</v>
          </cell>
          <cell r="I11">
            <v>448520</v>
          </cell>
          <cell r="J11">
            <v>440621</v>
          </cell>
          <cell r="K11">
            <v>441354</v>
          </cell>
          <cell r="L11">
            <v>395048</v>
          </cell>
          <cell r="M11">
            <v>445608</v>
          </cell>
          <cell r="N11">
            <v>501724</v>
          </cell>
        </row>
        <row r="12">
          <cell r="B12" t="str">
            <v xml:space="preserve">     Ingresos Financieros</v>
          </cell>
          <cell r="C12">
            <v>239</v>
          </cell>
          <cell r="D12">
            <v>359</v>
          </cell>
          <cell r="E12">
            <v>138</v>
          </cell>
          <cell r="F12">
            <v>390</v>
          </cell>
          <cell r="G12">
            <v>88</v>
          </cell>
          <cell r="H12">
            <v>608</v>
          </cell>
          <cell r="I12">
            <v>208</v>
          </cell>
          <cell r="J12">
            <v>196</v>
          </cell>
          <cell r="K12">
            <v>125</v>
          </cell>
          <cell r="L12">
            <v>66</v>
          </cell>
          <cell r="M12">
            <v>376</v>
          </cell>
          <cell r="N12">
            <v>851</v>
          </cell>
        </row>
        <row r="13">
          <cell r="B13" t="str">
            <v xml:space="preserve">     Otros Cobros</v>
          </cell>
          <cell r="C13">
            <v>1050</v>
          </cell>
          <cell r="D13">
            <v>1475</v>
          </cell>
          <cell r="E13">
            <v>557</v>
          </cell>
          <cell r="F13">
            <v>7238</v>
          </cell>
          <cell r="G13">
            <v>904</v>
          </cell>
          <cell r="H13">
            <v>377</v>
          </cell>
          <cell r="I13">
            <v>556</v>
          </cell>
          <cell r="J13">
            <v>30974</v>
          </cell>
          <cell r="K13">
            <v>469</v>
          </cell>
          <cell r="L13">
            <v>455</v>
          </cell>
          <cell r="M13">
            <v>182178</v>
          </cell>
          <cell r="N13">
            <v>2792</v>
          </cell>
        </row>
        <row r="14">
          <cell r="B14" t="str">
            <v xml:space="preserve"> Pagos</v>
          </cell>
          <cell r="C14">
            <v>179295</v>
          </cell>
          <cell r="D14">
            <v>314491</v>
          </cell>
          <cell r="E14">
            <v>317835</v>
          </cell>
          <cell r="F14">
            <v>259758</v>
          </cell>
          <cell r="G14">
            <v>315781</v>
          </cell>
          <cell r="H14">
            <v>254299</v>
          </cell>
          <cell r="I14">
            <v>260544</v>
          </cell>
          <cell r="J14">
            <v>325341</v>
          </cell>
          <cell r="K14">
            <v>277395</v>
          </cell>
          <cell r="L14">
            <v>352580</v>
          </cell>
          <cell r="M14">
            <v>423823</v>
          </cell>
          <cell r="N14">
            <v>321486</v>
          </cell>
        </row>
        <row r="15">
          <cell r="B15" t="str">
            <v xml:space="preserve">     Nomina</v>
          </cell>
          <cell r="C15">
            <v>40035</v>
          </cell>
          <cell r="D15">
            <v>37783</v>
          </cell>
          <cell r="E15">
            <v>41547</v>
          </cell>
          <cell r="F15">
            <v>40167</v>
          </cell>
          <cell r="G15">
            <v>49784</v>
          </cell>
          <cell r="H15">
            <v>37723</v>
          </cell>
          <cell r="I15">
            <v>51304</v>
          </cell>
          <cell r="J15">
            <v>39317</v>
          </cell>
          <cell r="K15">
            <v>34197</v>
          </cell>
          <cell r="L15">
            <v>37413</v>
          </cell>
          <cell r="M15">
            <v>51224</v>
          </cell>
          <cell r="N15">
            <v>48125</v>
          </cell>
        </row>
        <row r="16">
          <cell r="B16" t="str">
            <v xml:space="preserve">     Proveedores</v>
          </cell>
          <cell r="C16">
            <v>65180</v>
          </cell>
          <cell r="D16">
            <v>107376</v>
          </cell>
          <cell r="E16">
            <v>130013</v>
          </cell>
          <cell r="F16">
            <v>71908</v>
          </cell>
          <cell r="G16">
            <v>114062</v>
          </cell>
          <cell r="H16">
            <v>87293</v>
          </cell>
          <cell r="I16">
            <v>117203</v>
          </cell>
          <cell r="J16">
            <v>87852</v>
          </cell>
          <cell r="K16">
            <v>97432</v>
          </cell>
          <cell r="L16">
            <v>65963</v>
          </cell>
          <cell r="M16">
            <v>87471</v>
          </cell>
          <cell r="N16">
            <v>125848</v>
          </cell>
        </row>
        <row r="17">
          <cell r="B17" t="str">
            <v xml:space="preserve">     Gastos Financieros</v>
          </cell>
          <cell r="C17">
            <v>17359</v>
          </cell>
          <cell r="D17">
            <v>18110</v>
          </cell>
          <cell r="E17">
            <v>34641</v>
          </cell>
          <cell r="F17">
            <v>10112</v>
          </cell>
          <cell r="G17">
            <v>21673</v>
          </cell>
          <cell r="H17">
            <v>45477</v>
          </cell>
          <cell r="I17">
            <v>38898</v>
          </cell>
          <cell r="J17">
            <v>31538</v>
          </cell>
          <cell r="K17">
            <v>48424</v>
          </cell>
          <cell r="L17">
            <v>8838</v>
          </cell>
          <cell r="M17">
            <v>21193</v>
          </cell>
          <cell r="N17">
            <v>68798</v>
          </cell>
        </row>
        <row r="18">
          <cell r="B18" t="str">
            <v xml:space="preserve">     Impuestos</v>
          </cell>
          <cell r="C18">
            <v>53992</v>
          </cell>
          <cell r="D18">
            <v>97963</v>
          </cell>
          <cell r="E18">
            <v>78485</v>
          </cell>
          <cell r="F18">
            <v>40865</v>
          </cell>
          <cell r="G18">
            <v>40315</v>
          </cell>
          <cell r="H18">
            <v>69379</v>
          </cell>
          <cell r="I18">
            <v>40085</v>
          </cell>
          <cell r="J18">
            <v>59302</v>
          </cell>
          <cell r="K18">
            <v>60667</v>
          </cell>
          <cell r="L18">
            <v>42928</v>
          </cell>
          <cell r="M18">
            <v>72404</v>
          </cell>
          <cell r="N18">
            <v>58117</v>
          </cell>
        </row>
        <row r="19">
          <cell r="B19" t="str">
            <v xml:space="preserve">     Comisión de Gerenciamiento</v>
          </cell>
          <cell r="C19">
            <v>0</v>
          </cell>
          <cell r="D19">
            <v>43297</v>
          </cell>
          <cell r="E19">
            <v>26842</v>
          </cell>
          <cell r="F19">
            <v>9590</v>
          </cell>
          <cell r="G19">
            <v>83160</v>
          </cell>
          <cell r="H19">
            <v>10868</v>
          </cell>
          <cell r="I19">
            <v>10817</v>
          </cell>
          <cell r="J19">
            <v>84114</v>
          </cell>
          <cell r="K19">
            <v>10391</v>
          </cell>
          <cell r="L19">
            <v>9811</v>
          </cell>
          <cell r="M19">
            <v>81709</v>
          </cell>
          <cell r="N19">
            <v>10115</v>
          </cell>
        </row>
        <row r="20">
          <cell r="B20" t="str">
            <v xml:space="preserve">     Particpación de Trabajadores</v>
          </cell>
          <cell r="C20">
            <v>0</v>
          </cell>
          <cell r="D20">
            <v>0</v>
          </cell>
          <cell r="E20">
            <v>0</v>
          </cell>
          <cell r="F20">
            <v>9225</v>
          </cell>
          <cell r="G20">
            <v>2453</v>
          </cell>
          <cell r="N20">
            <v>6954</v>
          </cell>
        </row>
        <row r="21">
          <cell r="B21" t="str">
            <v xml:space="preserve">     Dividendos</v>
          </cell>
          <cell r="C21">
            <v>2251</v>
          </cell>
          <cell r="D21">
            <v>2156</v>
          </cell>
          <cell r="E21">
            <v>2407</v>
          </cell>
          <cell r="F21">
            <v>76861</v>
          </cell>
          <cell r="G21">
            <v>3025</v>
          </cell>
          <cell r="H21">
            <v>3071</v>
          </cell>
          <cell r="I21">
            <v>2215</v>
          </cell>
          <cell r="J21">
            <v>2406</v>
          </cell>
          <cell r="K21">
            <v>2776</v>
          </cell>
          <cell r="L21">
            <v>172118</v>
          </cell>
          <cell r="M21">
            <v>3292</v>
          </cell>
          <cell r="N21">
            <v>2784</v>
          </cell>
        </row>
        <row r="22">
          <cell r="B22" t="str">
            <v xml:space="preserve">     Desvinculaciones</v>
          </cell>
          <cell r="C22">
            <v>0</v>
          </cell>
          <cell r="D22">
            <v>0</v>
          </cell>
          <cell r="E22">
            <v>3900</v>
          </cell>
          <cell r="F22">
            <v>1030</v>
          </cell>
          <cell r="G22">
            <v>0</v>
          </cell>
          <cell r="H22">
            <v>75</v>
          </cell>
          <cell r="I22">
            <v>22</v>
          </cell>
          <cell r="J22">
            <v>8581</v>
          </cell>
          <cell r="K22">
            <v>23508</v>
          </cell>
          <cell r="L22">
            <v>15509</v>
          </cell>
          <cell r="M22">
            <v>1830</v>
          </cell>
          <cell r="N22">
            <v>745</v>
          </cell>
        </row>
        <row r="23">
          <cell r="B23" t="str">
            <v xml:space="preserve">     Otros Pagos</v>
          </cell>
          <cell r="C23">
            <v>478</v>
          </cell>
          <cell r="D23">
            <v>7806</v>
          </cell>
          <cell r="E23">
            <v>0</v>
          </cell>
          <cell r="F23">
            <v>0</v>
          </cell>
          <cell r="G23">
            <v>1309</v>
          </cell>
          <cell r="H23">
            <v>413</v>
          </cell>
          <cell r="I23">
            <v>0</v>
          </cell>
          <cell r="J23">
            <v>12231</v>
          </cell>
          <cell r="K23">
            <v>0</v>
          </cell>
          <cell r="L23">
            <v>0</v>
          </cell>
          <cell r="M23">
            <v>104700</v>
          </cell>
        </row>
        <row r="24">
          <cell r="B24" t="str">
            <v xml:space="preserve"> Inversiones</v>
          </cell>
          <cell r="C24">
            <v>112541</v>
          </cell>
          <cell r="D24">
            <v>232660</v>
          </cell>
          <cell r="E24">
            <v>135986</v>
          </cell>
          <cell r="F24">
            <v>92135</v>
          </cell>
          <cell r="G24">
            <v>86907</v>
          </cell>
          <cell r="H24">
            <v>89291</v>
          </cell>
          <cell r="I24">
            <v>93648</v>
          </cell>
          <cell r="J24">
            <v>114365</v>
          </cell>
          <cell r="K24">
            <v>108913</v>
          </cell>
          <cell r="L24">
            <v>125169</v>
          </cell>
          <cell r="M24">
            <v>172388</v>
          </cell>
          <cell r="N24">
            <v>145995</v>
          </cell>
        </row>
        <row r="25">
          <cell r="B25" t="str">
            <v xml:space="preserve">     Pagos de Inversiones</v>
          </cell>
          <cell r="C25">
            <v>112541</v>
          </cell>
          <cell r="D25">
            <v>232660</v>
          </cell>
          <cell r="E25">
            <v>135986</v>
          </cell>
          <cell r="F25">
            <v>92135</v>
          </cell>
          <cell r="G25">
            <v>86907</v>
          </cell>
          <cell r="H25">
            <v>89291</v>
          </cell>
          <cell r="I25">
            <v>93648</v>
          </cell>
          <cell r="J25">
            <v>114365</v>
          </cell>
          <cell r="K25">
            <v>108913</v>
          </cell>
          <cell r="L25">
            <v>125169</v>
          </cell>
          <cell r="M25">
            <v>172388</v>
          </cell>
          <cell r="N25">
            <v>145995</v>
          </cell>
        </row>
        <row r="26">
          <cell r="B26" t="str">
            <v xml:space="preserve"> Recompra de Acciones</v>
          </cell>
          <cell r="C26">
            <v>396600</v>
          </cell>
          <cell r="D26">
            <v>0</v>
          </cell>
          <cell r="E26">
            <v>493998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 xml:space="preserve"> Operaciones Financieras</v>
          </cell>
          <cell r="C27">
            <v>374973.60000000003</v>
          </cell>
          <cell r="D27">
            <v>150188</v>
          </cell>
          <cell r="E27">
            <v>481432</v>
          </cell>
          <cell r="F27">
            <v>-86629</v>
          </cell>
          <cell r="G27">
            <v>-26201</v>
          </cell>
          <cell r="H27">
            <v>-97057</v>
          </cell>
          <cell r="I27">
            <v>-13581</v>
          </cell>
          <cell r="J27">
            <v>-30297</v>
          </cell>
          <cell r="K27">
            <v>-100538</v>
          </cell>
          <cell r="L27">
            <v>141364</v>
          </cell>
          <cell r="M27">
            <v>-48468</v>
          </cell>
          <cell r="N27">
            <v>-59161</v>
          </cell>
        </row>
        <row r="28">
          <cell r="B28" t="str">
            <v xml:space="preserve">     Nuevos Créditos</v>
          </cell>
          <cell r="C28">
            <v>646442.4</v>
          </cell>
          <cell r="D28">
            <v>435957</v>
          </cell>
          <cell r="E28">
            <v>1022128</v>
          </cell>
          <cell r="F28">
            <v>148167</v>
          </cell>
          <cell r="G28">
            <v>275182</v>
          </cell>
          <cell r="H28">
            <v>547421</v>
          </cell>
          <cell r="I28">
            <v>640502</v>
          </cell>
          <cell r="J28">
            <v>334827</v>
          </cell>
          <cell r="K28">
            <v>329153</v>
          </cell>
          <cell r="L28">
            <v>242270</v>
          </cell>
          <cell r="M28">
            <v>120129</v>
          </cell>
          <cell r="N28">
            <v>526409</v>
          </cell>
        </row>
        <row r="29">
          <cell r="B29" t="str">
            <v xml:space="preserve">     Amortización de Créditos</v>
          </cell>
          <cell r="C29">
            <v>271468.79999999999</v>
          </cell>
          <cell r="D29">
            <v>285769</v>
          </cell>
          <cell r="E29">
            <v>540696</v>
          </cell>
          <cell r="F29">
            <v>234796</v>
          </cell>
          <cell r="G29">
            <v>301383</v>
          </cell>
          <cell r="H29">
            <v>644478</v>
          </cell>
          <cell r="I29">
            <v>654083</v>
          </cell>
          <cell r="J29">
            <v>465124</v>
          </cell>
          <cell r="K29">
            <v>429691</v>
          </cell>
          <cell r="L29">
            <v>143616</v>
          </cell>
          <cell r="M29">
            <v>168597</v>
          </cell>
          <cell r="N29">
            <v>655810</v>
          </cell>
        </row>
        <row r="30">
          <cell r="B30" t="str">
            <v xml:space="preserve">      Colocaciones de Bonos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100000</v>
          </cell>
          <cell r="K30">
            <v>0</v>
          </cell>
          <cell r="L30">
            <v>42710</v>
          </cell>
          <cell r="N30">
            <v>70240</v>
          </cell>
        </row>
        <row r="31">
          <cell r="B31" t="str">
            <v xml:space="preserve"> Saldo final</v>
          </cell>
          <cell r="C31">
            <v>136730.60000000009</v>
          </cell>
          <cell r="D31">
            <v>108410.60000000009</v>
          </cell>
          <cell r="E31">
            <v>122360.60000000009</v>
          </cell>
          <cell r="F31">
            <v>84197.600000000093</v>
          </cell>
          <cell r="G31">
            <v>65693.600000000093</v>
          </cell>
          <cell r="H31">
            <v>19653.600000000093</v>
          </cell>
          <cell r="I31">
            <v>101164.60000000009</v>
          </cell>
          <cell r="J31">
            <v>102952.60000000009</v>
          </cell>
          <cell r="K31">
            <v>58054.600000000093</v>
          </cell>
          <cell r="L31">
            <v>117238.60000000009</v>
          </cell>
          <cell r="M31">
            <v>100721.60000000009</v>
          </cell>
          <cell r="N31">
            <v>79446.600000000093</v>
          </cell>
        </row>
        <row r="33">
          <cell r="B33" t="str">
            <v>Financiamiento Neto</v>
          </cell>
        </row>
        <row r="34">
          <cell r="B34" t="str">
            <v xml:space="preserve">     Créditos en USD</v>
          </cell>
        </row>
        <row r="35">
          <cell r="B35" t="str">
            <v xml:space="preserve">     Amortización en USD</v>
          </cell>
        </row>
        <row r="36">
          <cell r="B36" t="str">
            <v xml:space="preserve">     Crédito Soles</v>
          </cell>
        </row>
        <row r="37">
          <cell r="B37" t="str">
            <v xml:space="preserve">     Amortización Soles</v>
          </cell>
        </row>
        <row r="38">
          <cell r="B38" t="str">
            <v xml:space="preserve">     Bonos Soles</v>
          </cell>
        </row>
        <row r="39">
          <cell r="B39" t="str">
            <v xml:space="preserve">     Amortización Bonos</v>
          </cell>
        </row>
        <row r="40">
          <cell r="B40" t="str">
            <v xml:space="preserve">     Papeles Comerciales Soles</v>
          </cell>
        </row>
        <row r="41">
          <cell r="B41" t="str">
            <v xml:space="preserve">     Amortización Soles</v>
          </cell>
        </row>
        <row r="42">
          <cell r="B42" t="str">
            <v>Caja Final Acumulada</v>
          </cell>
        </row>
        <row r="44">
          <cell r="B44" t="str">
            <v>CONCEPTO</v>
          </cell>
          <cell r="C44" t="str">
            <v>Ene</v>
          </cell>
          <cell r="D44" t="str">
            <v>Feb</v>
          </cell>
          <cell r="E44" t="str">
            <v>Mar</v>
          </cell>
          <cell r="F44" t="str">
            <v>Abr</v>
          </cell>
          <cell r="G44" t="str">
            <v>May</v>
          </cell>
          <cell r="H44" t="str">
            <v>Jun</v>
          </cell>
          <cell r="I44" t="str">
            <v>Jul</v>
          </cell>
          <cell r="J44" t="str">
            <v>Ago</v>
          </cell>
          <cell r="K44" t="str">
            <v>Sep</v>
          </cell>
          <cell r="L44" t="str">
            <v>Oct</v>
          </cell>
          <cell r="M44" t="str">
            <v>Nov</v>
          </cell>
          <cell r="N44" t="str">
            <v>Dic</v>
          </cell>
        </row>
        <row r="45">
          <cell r="B45" t="str">
            <v>Datos Acumulados</v>
          </cell>
        </row>
        <row r="46">
          <cell r="B46" t="str">
            <v xml:space="preserve"> Saldo Inicial</v>
          </cell>
          <cell r="C46">
            <v>71845</v>
          </cell>
          <cell r="D46">
            <v>71845</v>
          </cell>
          <cell r="E46">
            <v>71845</v>
          </cell>
          <cell r="F46">
            <v>71845</v>
          </cell>
          <cell r="G46">
            <v>71845</v>
          </cell>
          <cell r="H46">
            <v>71845</v>
          </cell>
          <cell r="I46">
            <v>71845</v>
          </cell>
          <cell r="J46">
            <v>71845</v>
          </cell>
          <cell r="K46">
            <v>71845</v>
          </cell>
          <cell r="L46">
            <v>71845</v>
          </cell>
          <cell r="M46">
            <v>71845</v>
          </cell>
          <cell r="N46">
            <v>71845</v>
          </cell>
        </row>
        <row r="47">
          <cell r="B47" t="str">
            <v xml:space="preserve"> Cobros</v>
          </cell>
          <cell r="C47">
            <v>378348</v>
          </cell>
          <cell r="D47">
            <v>746991</v>
          </cell>
          <cell r="E47">
            <v>1227328</v>
          </cell>
          <cell r="F47">
            <v>1627687</v>
          </cell>
          <cell r="G47">
            <v>2038072</v>
          </cell>
          <cell r="H47">
            <v>2432679</v>
          </cell>
          <cell r="I47">
            <v>2881963</v>
          </cell>
          <cell r="J47">
            <v>3353754</v>
          </cell>
          <cell r="K47">
            <v>3795702</v>
          </cell>
          <cell r="L47">
            <v>4191271</v>
          </cell>
          <cell r="M47">
            <v>4819433</v>
          </cell>
          <cell r="N47">
            <v>5324800</v>
          </cell>
        </row>
        <row r="48">
          <cell r="B48" t="str">
            <v xml:space="preserve">     Clientes</v>
          </cell>
          <cell r="C48">
            <v>377059</v>
          </cell>
          <cell r="D48">
            <v>743868</v>
          </cell>
          <cell r="E48">
            <v>1223510</v>
          </cell>
          <cell r="F48">
            <v>1616241</v>
          </cell>
          <cell r="G48">
            <v>2025634</v>
          </cell>
          <cell r="H48">
            <v>2419256</v>
          </cell>
          <cell r="I48">
            <v>2867776</v>
          </cell>
          <cell r="J48">
            <v>3308397</v>
          </cell>
          <cell r="K48">
            <v>3749751</v>
          </cell>
          <cell r="L48">
            <v>4144799</v>
          </cell>
          <cell r="M48">
            <v>4590407</v>
          </cell>
          <cell r="N48">
            <v>5092131</v>
          </cell>
        </row>
        <row r="49">
          <cell r="B49" t="str">
            <v xml:space="preserve">     Ingresos Financieros</v>
          </cell>
          <cell r="C49">
            <v>239</v>
          </cell>
          <cell r="D49">
            <v>598</v>
          </cell>
          <cell r="E49">
            <v>736</v>
          </cell>
          <cell r="F49">
            <v>1126</v>
          </cell>
          <cell r="G49">
            <v>1214</v>
          </cell>
          <cell r="H49">
            <v>1822</v>
          </cell>
          <cell r="I49">
            <v>2030</v>
          </cell>
          <cell r="J49">
            <v>2226</v>
          </cell>
          <cell r="K49">
            <v>2351</v>
          </cell>
          <cell r="L49">
            <v>2417</v>
          </cell>
          <cell r="M49">
            <v>2793</v>
          </cell>
          <cell r="N49">
            <v>3644</v>
          </cell>
        </row>
        <row r="50">
          <cell r="B50" t="str">
            <v xml:space="preserve">     Otros Cobros</v>
          </cell>
          <cell r="C50">
            <v>1050</v>
          </cell>
          <cell r="D50">
            <v>2525</v>
          </cell>
          <cell r="E50">
            <v>3082</v>
          </cell>
          <cell r="F50">
            <v>10320</v>
          </cell>
          <cell r="G50">
            <v>11224</v>
          </cell>
          <cell r="H50">
            <v>11601</v>
          </cell>
          <cell r="I50">
            <v>12157</v>
          </cell>
          <cell r="J50">
            <v>43131</v>
          </cell>
          <cell r="K50">
            <v>43600</v>
          </cell>
          <cell r="L50">
            <v>44055</v>
          </cell>
          <cell r="M50">
            <v>226233</v>
          </cell>
          <cell r="N50">
            <v>229025</v>
          </cell>
        </row>
        <row r="51">
          <cell r="B51" t="str">
            <v xml:space="preserve"> Pagos</v>
          </cell>
          <cell r="C51">
            <v>179295</v>
          </cell>
          <cell r="D51">
            <v>493786</v>
          </cell>
          <cell r="E51">
            <v>811621</v>
          </cell>
          <cell r="F51">
            <v>1071379</v>
          </cell>
          <cell r="G51">
            <v>1387160</v>
          </cell>
          <cell r="H51">
            <v>1641459</v>
          </cell>
          <cell r="I51">
            <v>1902003</v>
          </cell>
          <cell r="J51">
            <v>2227344</v>
          </cell>
          <cell r="K51">
            <v>2504739</v>
          </cell>
          <cell r="L51">
            <v>2857319</v>
          </cell>
          <cell r="M51">
            <v>3281142</v>
          </cell>
          <cell r="N51">
            <v>3602628</v>
          </cell>
        </row>
        <row r="52">
          <cell r="B52" t="str">
            <v xml:space="preserve">     Nomina</v>
          </cell>
          <cell r="C52">
            <v>40035</v>
          </cell>
          <cell r="D52">
            <v>77818</v>
          </cell>
          <cell r="E52">
            <v>119365</v>
          </cell>
          <cell r="F52">
            <v>159532</v>
          </cell>
          <cell r="G52">
            <v>209316</v>
          </cell>
          <cell r="H52">
            <v>247039</v>
          </cell>
          <cell r="I52">
            <v>298343</v>
          </cell>
          <cell r="J52">
            <v>337660</v>
          </cell>
          <cell r="K52">
            <v>371857</v>
          </cell>
          <cell r="L52">
            <v>409270</v>
          </cell>
          <cell r="M52">
            <v>460494</v>
          </cell>
          <cell r="N52">
            <v>508619</v>
          </cell>
        </row>
        <row r="53">
          <cell r="B53" t="str">
            <v xml:space="preserve">     Proveedores</v>
          </cell>
          <cell r="C53">
            <v>65180</v>
          </cell>
          <cell r="D53">
            <v>172556</v>
          </cell>
          <cell r="E53">
            <v>302569</v>
          </cell>
          <cell r="F53">
            <v>374477</v>
          </cell>
          <cell r="G53">
            <v>488539</v>
          </cell>
          <cell r="H53">
            <v>575832</v>
          </cell>
          <cell r="I53">
            <v>693035</v>
          </cell>
          <cell r="J53">
            <v>780887</v>
          </cell>
          <cell r="K53">
            <v>878319</v>
          </cell>
          <cell r="L53">
            <v>944282</v>
          </cell>
          <cell r="M53">
            <v>1031753</v>
          </cell>
          <cell r="N53">
            <v>1157601</v>
          </cell>
        </row>
        <row r="54">
          <cell r="B54" t="str">
            <v xml:space="preserve">     Gastos Financieros</v>
          </cell>
          <cell r="C54">
            <v>17359</v>
          </cell>
          <cell r="D54">
            <v>35469</v>
          </cell>
          <cell r="E54">
            <v>70110</v>
          </cell>
          <cell r="F54">
            <v>80222</v>
          </cell>
          <cell r="G54">
            <v>101895</v>
          </cell>
          <cell r="H54">
            <v>147372</v>
          </cell>
          <cell r="I54">
            <v>186270</v>
          </cell>
          <cell r="J54">
            <v>217808</v>
          </cell>
          <cell r="K54">
            <v>266232</v>
          </cell>
          <cell r="L54">
            <v>275070</v>
          </cell>
          <cell r="M54">
            <v>296263</v>
          </cell>
          <cell r="N54">
            <v>365061</v>
          </cell>
        </row>
        <row r="55">
          <cell r="B55" t="str">
            <v xml:space="preserve">     Impuestos</v>
          </cell>
          <cell r="C55">
            <v>53992</v>
          </cell>
          <cell r="D55">
            <v>151955</v>
          </cell>
          <cell r="E55">
            <v>230440</v>
          </cell>
          <cell r="F55">
            <v>271305</v>
          </cell>
          <cell r="G55">
            <v>311620</v>
          </cell>
          <cell r="H55">
            <v>380999</v>
          </cell>
          <cell r="I55">
            <v>421084</v>
          </cell>
          <cell r="J55">
            <v>480386</v>
          </cell>
          <cell r="K55">
            <v>541053</v>
          </cell>
          <cell r="L55">
            <v>583981</v>
          </cell>
          <cell r="M55">
            <v>656385</v>
          </cell>
          <cell r="N55">
            <v>714502</v>
          </cell>
        </row>
        <row r="56">
          <cell r="B56" t="str">
            <v xml:space="preserve">     Comisión de Gerenciamiento</v>
          </cell>
          <cell r="C56">
            <v>0</v>
          </cell>
          <cell r="D56">
            <v>43297</v>
          </cell>
          <cell r="E56">
            <v>70139</v>
          </cell>
          <cell r="F56">
            <v>79729</v>
          </cell>
          <cell r="G56">
            <v>162889</v>
          </cell>
          <cell r="H56">
            <v>173757</v>
          </cell>
          <cell r="I56">
            <v>184574</v>
          </cell>
          <cell r="J56">
            <v>268688</v>
          </cell>
          <cell r="K56">
            <v>279079</v>
          </cell>
          <cell r="L56">
            <v>288890</v>
          </cell>
          <cell r="M56">
            <v>370599</v>
          </cell>
          <cell r="N56">
            <v>380714</v>
          </cell>
        </row>
        <row r="57">
          <cell r="B57" t="str">
            <v xml:space="preserve">     Participación de Trabajadores</v>
          </cell>
          <cell r="C57">
            <v>0</v>
          </cell>
          <cell r="D57">
            <v>0</v>
          </cell>
          <cell r="E57">
            <v>0</v>
          </cell>
          <cell r="F57">
            <v>9225</v>
          </cell>
          <cell r="G57">
            <v>11678</v>
          </cell>
          <cell r="H57">
            <v>11678</v>
          </cell>
          <cell r="I57">
            <v>11678</v>
          </cell>
          <cell r="J57">
            <v>11678</v>
          </cell>
          <cell r="K57">
            <v>11678</v>
          </cell>
          <cell r="L57">
            <v>11678</v>
          </cell>
          <cell r="M57">
            <v>11678</v>
          </cell>
          <cell r="N57">
            <v>18632</v>
          </cell>
        </row>
        <row r="58">
          <cell r="B58" t="str">
            <v xml:space="preserve">     Dividendos</v>
          </cell>
          <cell r="C58">
            <v>2251</v>
          </cell>
          <cell r="D58">
            <v>4407</v>
          </cell>
          <cell r="E58">
            <v>6814</v>
          </cell>
          <cell r="F58">
            <v>83675</v>
          </cell>
          <cell r="G58">
            <v>86700</v>
          </cell>
          <cell r="H58">
            <v>89771</v>
          </cell>
          <cell r="I58">
            <v>91986</v>
          </cell>
          <cell r="J58">
            <v>94392</v>
          </cell>
          <cell r="K58">
            <v>97168</v>
          </cell>
          <cell r="L58">
            <v>269286</v>
          </cell>
          <cell r="M58">
            <v>272578</v>
          </cell>
          <cell r="N58">
            <v>275362</v>
          </cell>
        </row>
        <row r="59">
          <cell r="B59" t="str">
            <v xml:space="preserve">     Desvinculaciones</v>
          </cell>
          <cell r="C59">
            <v>0</v>
          </cell>
          <cell r="D59">
            <v>0</v>
          </cell>
          <cell r="E59">
            <v>3900</v>
          </cell>
          <cell r="F59">
            <v>4930</v>
          </cell>
          <cell r="G59">
            <v>4930</v>
          </cell>
          <cell r="H59">
            <v>5005</v>
          </cell>
          <cell r="I59">
            <v>5027</v>
          </cell>
          <cell r="J59">
            <v>13608</v>
          </cell>
          <cell r="K59">
            <v>37116</v>
          </cell>
          <cell r="L59">
            <v>52625</v>
          </cell>
          <cell r="M59">
            <v>54455</v>
          </cell>
          <cell r="N59">
            <v>55200</v>
          </cell>
        </row>
        <row r="60">
          <cell r="B60" t="str">
            <v xml:space="preserve">     Otros Pagos</v>
          </cell>
          <cell r="C60">
            <v>478</v>
          </cell>
          <cell r="D60">
            <v>8284</v>
          </cell>
          <cell r="E60">
            <v>8284</v>
          </cell>
          <cell r="F60">
            <v>8284</v>
          </cell>
          <cell r="G60">
            <v>9593</v>
          </cell>
          <cell r="H60">
            <v>10006</v>
          </cell>
          <cell r="I60">
            <v>10006</v>
          </cell>
          <cell r="J60">
            <v>22237</v>
          </cell>
          <cell r="K60">
            <v>22237</v>
          </cell>
          <cell r="L60">
            <v>22237</v>
          </cell>
          <cell r="M60">
            <v>126937</v>
          </cell>
          <cell r="N60">
            <v>126937</v>
          </cell>
        </row>
        <row r="61">
          <cell r="B61" t="str">
            <v xml:space="preserve"> Inversiones</v>
          </cell>
          <cell r="C61">
            <v>112541</v>
          </cell>
          <cell r="D61">
            <v>345201</v>
          </cell>
          <cell r="E61">
            <v>481187</v>
          </cell>
          <cell r="F61">
            <v>573322</v>
          </cell>
          <cell r="G61">
            <v>660229</v>
          </cell>
          <cell r="H61">
            <v>749520</v>
          </cell>
          <cell r="I61">
            <v>843168</v>
          </cell>
          <cell r="J61">
            <v>957533</v>
          </cell>
          <cell r="K61">
            <v>1066446</v>
          </cell>
          <cell r="L61">
            <v>1191615</v>
          </cell>
          <cell r="M61">
            <v>1364003</v>
          </cell>
          <cell r="N61">
            <v>1509998</v>
          </cell>
        </row>
        <row r="62">
          <cell r="B62" t="str">
            <v xml:space="preserve">     Pagos de Inversiones</v>
          </cell>
          <cell r="C62">
            <v>112541</v>
          </cell>
          <cell r="D62">
            <v>345201</v>
          </cell>
          <cell r="E62">
            <v>481187</v>
          </cell>
          <cell r="F62">
            <v>573322</v>
          </cell>
          <cell r="G62">
            <v>660229</v>
          </cell>
          <cell r="H62">
            <v>749520</v>
          </cell>
          <cell r="I62">
            <v>843168</v>
          </cell>
          <cell r="J62">
            <v>957533</v>
          </cell>
          <cell r="K62">
            <v>1066446</v>
          </cell>
          <cell r="L62">
            <v>1191615</v>
          </cell>
          <cell r="M62">
            <v>1364003</v>
          </cell>
          <cell r="N62">
            <v>1509998</v>
          </cell>
        </row>
        <row r="63">
          <cell r="B63" t="str">
            <v xml:space="preserve"> Recompra de Acciones</v>
          </cell>
          <cell r="C63">
            <v>396600</v>
          </cell>
          <cell r="D63">
            <v>396600</v>
          </cell>
          <cell r="E63">
            <v>890598</v>
          </cell>
          <cell r="F63">
            <v>890598</v>
          </cell>
          <cell r="G63">
            <v>890598</v>
          </cell>
          <cell r="H63">
            <v>890598</v>
          </cell>
          <cell r="I63">
            <v>890598</v>
          </cell>
          <cell r="J63">
            <v>890598</v>
          </cell>
          <cell r="K63">
            <v>890598</v>
          </cell>
          <cell r="L63">
            <v>890598</v>
          </cell>
          <cell r="M63">
            <v>890598</v>
          </cell>
          <cell r="N63">
            <v>890598</v>
          </cell>
        </row>
        <row r="64">
          <cell r="B64" t="str">
            <v xml:space="preserve"> Operaciones Financieras</v>
          </cell>
          <cell r="C64">
            <v>374973.60000000003</v>
          </cell>
          <cell r="D64">
            <v>525161.59999999986</v>
          </cell>
          <cell r="E64">
            <v>1006593.5999999999</v>
          </cell>
          <cell r="F64">
            <v>919964.59999999986</v>
          </cell>
          <cell r="G64">
            <v>893763.59999999986</v>
          </cell>
          <cell r="H64">
            <v>796706.60000000009</v>
          </cell>
          <cell r="I64">
            <v>783125.60000000009</v>
          </cell>
          <cell r="J64">
            <v>752828.60000000009</v>
          </cell>
          <cell r="K64">
            <v>652290.60000000056</v>
          </cell>
          <cell r="L64">
            <v>793654.60000000056</v>
          </cell>
          <cell r="M64">
            <v>745186.60000000056</v>
          </cell>
          <cell r="N64">
            <v>686025.60000000056</v>
          </cell>
        </row>
        <row r="65">
          <cell r="B65" t="str">
            <v xml:space="preserve">     Nuevos Créditos</v>
          </cell>
          <cell r="C65">
            <v>646442.4</v>
          </cell>
          <cell r="D65">
            <v>1082399.3999999999</v>
          </cell>
          <cell r="E65">
            <v>2104527.4</v>
          </cell>
          <cell r="F65">
            <v>2252694.4</v>
          </cell>
          <cell r="G65">
            <v>2527876.4</v>
          </cell>
          <cell r="H65">
            <v>3075297.4</v>
          </cell>
          <cell r="I65">
            <v>3715799.4</v>
          </cell>
          <cell r="J65">
            <v>4050626.4</v>
          </cell>
          <cell r="K65">
            <v>4379779.4000000004</v>
          </cell>
          <cell r="L65">
            <v>4622049.4000000004</v>
          </cell>
          <cell r="M65">
            <v>4742178.4000000004</v>
          </cell>
          <cell r="N65">
            <v>5268587.4000000004</v>
          </cell>
        </row>
        <row r="66">
          <cell r="B66" t="str">
            <v xml:space="preserve">     Amortización de Créditos</v>
          </cell>
          <cell r="C66">
            <v>271468.79999999999</v>
          </cell>
          <cell r="D66">
            <v>557237.80000000005</v>
          </cell>
          <cell r="E66">
            <v>1097933.8</v>
          </cell>
          <cell r="F66">
            <v>1332729.8</v>
          </cell>
          <cell r="G66">
            <v>1634112.8</v>
          </cell>
          <cell r="H66">
            <v>2278590.7999999998</v>
          </cell>
          <cell r="I66">
            <v>2932673.8</v>
          </cell>
          <cell r="J66">
            <v>3397797.8</v>
          </cell>
          <cell r="K66">
            <v>3827488.8</v>
          </cell>
          <cell r="L66">
            <v>3971104.8</v>
          </cell>
          <cell r="M66">
            <v>4139701.8</v>
          </cell>
          <cell r="N66">
            <v>4795511.8</v>
          </cell>
        </row>
        <row r="67">
          <cell r="B67" t="str">
            <v xml:space="preserve">     Colocación de Bonos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100000</v>
          </cell>
          <cell r="K67">
            <v>100000</v>
          </cell>
          <cell r="L67">
            <v>142710</v>
          </cell>
          <cell r="M67">
            <v>142710</v>
          </cell>
          <cell r="N67">
            <v>212950</v>
          </cell>
        </row>
        <row r="68">
          <cell r="B68" t="str">
            <v xml:space="preserve"> Saldo final</v>
          </cell>
          <cell r="C68">
            <v>136730.60000000009</v>
          </cell>
          <cell r="D68">
            <v>108410.59999999986</v>
          </cell>
          <cell r="E68">
            <v>122360.59999999986</v>
          </cell>
          <cell r="F68">
            <v>84197.59999999986</v>
          </cell>
          <cell r="G68">
            <v>65693.59999999986</v>
          </cell>
          <cell r="H68">
            <v>19653.600000000093</v>
          </cell>
          <cell r="I68">
            <v>101164.60000000009</v>
          </cell>
          <cell r="J68">
            <v>102952.60000000009</v>
          </cell>
          <cell r="K68">
            <v>58054.600000000559</v>
          </cell>
          <cell r="L68">
            <v>117238.60000000056</v>
          </cell>
          <cell r="M68">
            <v>100721.60000000056</v>
          </cell>
          <cell r="N68">
            <v>79446.600000000559</v>
          </cell>
        </row>
        <row r="70">
          <cell r="B70" t="str">
            <v>Financiamiento Neto</v>
          </cell>
        </row>
        <row r="71">
          <cell r="B71" t="str">
            <v xml:space="preserve">     Créditos en USD</v>
          </cell>
        </row>
        <row r="72">
          <cell r="B72" t="str">
            <v xml:space="preserve">     Amortización en USD</v>
          </cell>
        </row>
        <row r="73">
          <cell r="B73" t="str">
            <v xml:space="preserve">     Crédito Soles</v>
          </cell>
        </row>
        <row r="74">
          <cell r="B74" t="str">
            <v xml:space="preserve">     Amortización Soles</v>
          </cell>
        </row>
        <row r="75">
          <cell r="B75" t="str">
            <v xml:space="preserve">     Bonos Soles</v>
          </cell>
        </row>
        <row r="76">
          <cell r="B76" t="str">
            <v xml:space="preserve">     Amortización Bonos</v>
          </cell>
        </row>
        <row r="77">
          <cell r="B77" t="str">
            <v xml:space="preserve">     Papeles Comerciales Soles</v>
          </cell>
        </row>
        <row r="78">
          <cell r="B78" t="str">
            <v xml:space="preserve">     Amortización Soles</v>
          </cell>
        </row>
        <row r="79">
          <cell r="B79" t="str">
            <v>Caja Final Acumulada</v>
          </cell>
        </row>
        <row r="81">
          <cell r="B81" t="str">
            <v>CONCEPTO</v>
          </cell>
          <cell r="C81" t="str">
            <v>Ene</v>
          </cell>
          <cell r="D81" t="str">
            <v>Feb</v>
          </cell>
          <cell r="E81" t="str">
            <v>Mar</v>
          </cell>
          <cell r="F81" t="str">
            <v>Abr</v>
          </cell>
          <cell r="G81" t="str">
            <v>May</v>
          </cell>
          <cell r="H81" t="str">
            <v>Jun</v>
          </cell>
          <cell r="I81" t="str">
            <v>Jul</v>
          </cell>
          <cell r="J81" t="str">
            <v>Ago</v>
          </cell>
          <cell r="K81" t="str">
            <v>Sep</v>
          </cell>
          <cell r="L81" t="str">
            <v>Oct</v>
          </cell>
          <cell r="M81" t="str">
            <v>Nov</v>
          </cell>
          <cell r="N81" t="str">
            <v>Dic</v>
          </cell>
        </row>
        <row r="82">
          <cell r="B82" t="str">
            <v>Proyección a un mes</v>
          </cell>
        </row>
        <row r="83">
          <cell r="B83" t="str">
            <v xml:space="preserve"> Saldo Inicial</v>
          </cell>
          <cell r="C83">
            <v>136730.60000000009</v>
          </cell>
          <cell r="D83">
            <v>108410.59999999986</v>
          </cell>
          <cell r="E83">
            <v>122360.59999999986</v>
          </cell>
          <cell r="F83">
            <v>84197.59999999986</v>
          </cell>
          <cell r="G83">
            <v>65693.59999999986</v>
          </cell>
          <cell r="H83">
            <v>19653.600000000093</v>
          </cell>
          <cell r="I83">
            <v>101164.60000000009</v>
          </cell>
          <cell r="J83">
            <v>102952.60000000009</v>
          </cell>
          <cell r="K83">
            <v>58054.600000000559</v>
          </cell>
          <cell r="L83">
            <v>117238.60000000056</v>
          </cell>
          <cell r="M83">
            <v>100721.60000000056</v>
          </cell>
          <cell r="N83">
            <v>79446.600000000559</v>
          </cell>
        </row>
        <row r="84">
          <cell r="B84" t="str">
            <v xml:space="preserve"> Cobros</v>
          </cell>
          <cell r="C84">
            <v>377773</v>
          </cell>
          <cell r="D84">
            <v>379849</v>
          </cell>
          <cell r="E84">
            <v>380697</v>
          </cell>
          <cell r="F84">
            <v>387981</v>
          </cell>
          <cell r="G84">
            <v>405592</v>
          </cell>
          <cell r="H84">
            <v>407685.4</v>
          </cell>
          <cell r="I84">
            <v>414132</v>
          </cell>
          <cell r="J84">
            <v>417566</v>
          </cell>
          <cell r="K84">
            <v>422803</v>
          </cell>
          <cell r="L84">
            <v>423873</v>
          </cell>
          <cell r="M84">
            <v>419299</v>
          </cell>
          <cell r="N84">
            <v>0</v>
          </cell>
        </row>
        <row r="85">
          <cell r="B85" t="str">
            <v xml:space="preserve">     Clientes</v>
          </cell>
          <cell r="C85">
            <v>374524</v>
          </cell>
          <cell r="D85">
            <v>376560</v>
          </cell>
          <cell r="E85">
            <v>378116</v>
          </cell>
          <cell r="F85">
            <v>385493</v>
          </cell>
          <cell r="G85">
            <v>403192</v>
          </cell>
          <cell r="H85">
            <v>405385.4</v>
          </cell>
          <cell r="I85">
            <v>411932</v>
          </cell>
          <cell r="J85">
            <v>415466</v>
          </cell>
          <cell r="K85">
            <v>420727</v>
          </cell>
          <cell r="L85">
            <v>421935</v>
          </cell>
          <cell r="M85">
            <v>417455</v>
          </cell>
        </row>
        <row r="86">
          <cell r="B86" t="str">
            <v xml:space="preserve">     Ingresos Financieros</v>
          </cell>
          <cell r="C86">
            <v>3249</v>
          </cell>
          <cell r="D86">
            <v>3289</v>
          </cell>
          <cell r="E86">
            <v>2581</v>
          </cell>
          <cell r="F86">
            <v>2488</v>
          </cell>
          <cell r="G86">
            <v>2400</v>
          </cell>
          <cell r="H86">
            <v>2300</v>
          </cell>
          <cell r="I86">
            <v>2200</v>
          </cell>
          <cell r="J86">
            <v>2100</v>
          </cell>
          <cell r="K86">
            <v>2076</v>
          </cell>
          <cell r="L86">
            <v>1938</v>
          </cell>
          <cell r="M86">
            <v>1844</v>
          </cell>
        </row>
        <row r="87">
          <cell r="B87" t="str">
            <v xml:space="preserve">     Otros Cobros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B88" t="str">
            <v xml:space="preserve"> Pagos</v>
          </cell>
          <cell r="C88">
            <v>322541</v>
          </cell>
          <cell r="D88">
            <v>293166</v>
          </cell>
          <cell r="E88">
            <v>272527</v>
          </cell>
          <cell r="F88">
            <v>343426</v>
          </cell>
          <cell r="G88">
            <v>262372.74</v>
          </cell>
          <cell r="H88">
            <v>209731</v>
          </cell>
          <cell r="I88">
            <v>267296.5</v>
          </cell>
          <cell r="J88">
            <v>247650.5</v>
          </cell>
          <cell r="K88">
            <v>400400.45</v>
          </cell>
          <cell r="L88">
            <v>323037</v>
          </cell>
          <cell r="M88">
            <v>300236</v>
          </cell>
          <cell r="N88">
            <v>0</v>
          </cell>
        </row>
        <row r="89">
          <cell r="B89" t="str">
            <v xml:space="preserve">     Nomina</v>
          </cell>
          <cell r="C89">
            <v>40001</v>
          </cell>
          <cell r="D89">
            <v>42497</v>
          </cell>
          <cell r="E89">
            <v>39233</v>
          </cell>
          <cell r="F89">
            <v>70843</v>
          </cell>
          <cell r="G89">
            <v>39092</v>
          </cell>
          <cell r="H89">
            <v>42591</v>
          </cell>
          <cell r="I89">
            <v>38662.5</v>
          </cell>
          <cell r="J89">
            <v>34443</v>
          </cell>
          <cell r="K89">
            <v>33896.5</v>
          </cell>
          <cell r="L89">
            <v>57298</v>
          </cell>
          <cell r="M89">
            <v>51643</v>
          </cell>
        </row>
        <row r="90">
          <cell r="B90" t="str">
            <v xml:space="preserve">     Proveedores</v>
          </cell>
          <cell r="C90">
            <v>83191</v>
          </cell>
          <cell r="D90">
            <v>115926</v>
          </cell>
          <cell r="E90">
            <v>74627</v>
          </cell>
          <cell r="F90">
            <v>78741</v>
          </cell>
          <cell r="G90">
            <v>87749.49</v>
          </cell>
          <cell r="H90">
            <v>75465</v>
          </cell>
          <cell r="I90">
            <v>74100.5</v>
          </cell>
          <cell r="J90">
            <v>99707</v>
          </cell>
          <cell r="K90">
            <v>85352</v>
          </cell>
          <cell r="L90">
            <v>88080</v>
          </cell>
          <cell r="M90">
            <v>90377</v>
          </cell>
        </row>
        <row r="91">
          <cell r="B91" t="str">
            <v xml:space="preserve">     Gastos Financieros</v>
          </cell>
          <cell r="C91">
            <v>24472</v>
          </cell>
          <cell r="D91">
            <v>47779</v>
          </cell>
          <cell r="E91">
            <v>18095</v>
          </cell>
          <cell r="F91">
            <v>18169</v>
          </cell>
          <cell r="G91">
            <v>58826.25</v>
          </cell>
          <cell r="H91">
            <v>19348</v>
          </cell>
          <cell r="I91">
            <v>17133</v>
          </cell>
          <cell r="J91">
            <v>51684</v>
          </cell>
          <cell r="K91">
            <v>15232</v>
          </cell>
          <cell r="L91">
            <v>14833</v>
          </cell>
          <cell r="M91">
            <v>65515</v>
          </cell>
        </row>
        <row r="92">
          <cell r="B92" t="str">
            <v xml:space="preserve">     Impuestos</v>
          </cell>
          <cell r="C92">
            <v>87676</v>
          </cell>
          <cell r="D92">
            <v>47282</v>
          </cell>
          <cell r="E92">
            <v>39920</v>
          </cell>
          <cell r="F92">
            <v>36833</v>
          </cell>
          <cell r="G92">
            <v>40351</v>
          </cell>
          <cell r="H92">
            <v>52128</v>
          </cell>
          <cell r="I92">
            <v>40068.5</v>
          </cell>
          <cell r="J92">
            <v>41394.5</v>
          </cell>
          <cell r="K92">
            <v>64016.5</v>
          </cell>
          <cell r="L92">
            <v>64138</v>
          </cell>
          <cell r="M92">
            <v>71271</v>
          </cell>
        </row>
        <row r="93">
          <cell r="B93" t="str">
            <v xml:space="preserve">    Comisión de Gerenciamiento</v>
          </cell>
          <cell r="C93">
            <v>78466</v>
          </cell>
          <cell r="D93">
            <v>33628</v>
          </cell>
          <cell r="E93">
            <v>0</v>
          </cell>
          <cell r="F93">
            <v>75450</v>
          </cell>
          <cell r="G93">
            <v>33270</v>
          </cell>
          <cell r="H93">
            <v>17597</v>
          </cell>
          <cell r="I93">
            <v>94584</v>
          </cell>
          <cell r="J93">
            <v>17597</v>
          </cell>
          <cell r="K93">
            <v>17520.5</v>
          </cell>
          <cell r="L93">
            <v>94174</v>
          </cell>
          <cell r="M93">
            <v>17521</v>
          </cell>
        </row>
        <row r="94">
          <cell r="B94" t="str">
            <v xml:space="preserve">     Particpación de Trabajadores</v>
          </cell>
          <cell r="C94">
            <v>0</v>
          </cell>
          <cell r="D94">
            <v>0</v>
          </cell>
          <cell r="E94">
            <v>15082</v>
          </cell>
          <cell r="F94">
            <v>0</v>
          </cell>
          <cell r="G94">
            <v>0</v>
          </cell>
        </row>
        <row r="95">
          <cell r="B95" t="str">
            <v xml:space="preserve">     Dividendos</v>
          </cell>
          <cell r="C95">
            <v>1150</v>
          </cell>
          <cell r="D95">
            <v>1250</v>
          </cell>
          <cell r="E95">
            <v>84184</v>
          </cell>
          <cell r="F95">
            <v>0</v>
          </cell>
          <cell r="G95">
            <v>2004</v>
          </cell>
          <cell r="H95">
            <v>1250</v>
          </cell>
          <cell r="I95">
            <v>950</v>
          </cell>
          <cell r="J95">
            <v>980</v>
          </cell>
          <cell r="K95">
            <v>182477.5</v>
          </cell>
          <cell r="L95">
            <v>3421</v>
          </cell>
          <cell r="M95">
            <v>1901</v>
          </cell>
        </row>
        <row r="96">
          <cell r="B96" t="str">
            <v xml:space="preserve">     Desvinculaciones</v>
          </cell>
          <cell r="C96">
            <v>0</v>
          </cell>
          <cell r="D96">
            <v>0</v>
          </cell>
          <cell r="E96">
            <v>0</v>
          </cell>
          <cell r="F96">
            <v>62400</v>
          </cell>
          <cell r="G96">
            <v>0</v>
          </cell>
        </row>
        <row r="97">
          <cell r="B97" t="str">
            <v xml:space="preserve">     Otros Pagos</v>
          </cell>
          <cell r="C97">
            <v>7585</v>
          </cell>
          <cell r="D97">
            <v>4804</v>
          </cell>
          <cell r="E97">
            <v>1386</v>
          </cell>
          <cell r="F97">
            <v>990</v>
          </cell>
          <cell r="G97">
            <v>1080</v>
          </cell>
          <cell r="H97">
            <v>1352</v>
          </cell>
          <cell r="I97">
            <v>1798</v>
          </cell>
          <cell r="J97">
            <v>1845</v>
          </cell>
          <cell r="K97">
            <v>1905.45</v>
          </cell>
          <cell r="L97">
            <v>1093</v>
          </cell>
          <cell r="M97">
            <v>2008</v>
          </cell>
        </row>
        <row r="98">
          <cell r="B98" t="str">
            <v xml:space="preserve"> Inversiones</v>
          </cell>
          <cell r="C98">
            <v>132954</v>
          </cell>
          <cell r="D98">
            <v>134216</v>
          </cell>
          <cell r="E98">
            <v>143392</v>
          </cell>
          <cell r="F98">
            <v>119867</v>
          </cell>
          <cell r="G98">
            <v>106513</v>
          </cell>
          <cell r="H98">
            <v>111489</v>
          </cell>
          <cell r="I98">
            <v>110685.5</v>
          </cell>
          <cell r="J98">
            <v>107983</v>
          </cell>
          <cell r="K98">
            <v>126840.5</v>
          </cell>
          <cell r="L98">
            <v>126292.45</v>
          </cell>
          <cell r="M98">
            <v>142822</v>
          </cell>
          <cell r="N98">
            <v>0</v>
          </cell>
        </row>
        <row r="99">
          <cell r="B99" t="str">
            <v xml:space="preserve">     Pagos de Inversiones</v>
          </cell>
          <cell r="C99">
            <v>132954</v>
          </cell>
          <cell r="D99">
            <v>134216</v>
          </cell>
          <cell r="E99">
            <v>143392</v>
          </cell>
          <cell r="F99">
            <v>119867</v>
          </cell>
          <cell r="G99">
            <v>106513</v>
          </cell>
          <cell r="H99">
            <v>111489</v>
          </cell>
          <cell r="I99">
            <v>110685.5</v>
          </cell>
          <cell r="J99">
            <v>107983</v>
          </cell>
          <cell r="K99">
            <v>126840.5</v>
          </cell>
          <cell r="L99">
            <v>126292.45</v>
          </cell>
          <cell r="M99">
            <v>142822</v>
          </cell>
        </row>
        <row r="100">
          <cell r="B100" t="str">
            <v xml:space="preserve"> Recompra de Acciones</v>
          </cell>
          <cell r="C100">
            <v>235451</v>
          </cell>
          <cell r="D100">
            <v>501001</v>
          </cell>
          <cell r="E100">
            <v>0</v>
          </cell>
          <cell r="F100">
            <v>0</v>
          </cell>
          <cell r="G100">
            <v>0</v>
          </cell>
        </row>
        <row r="101">
          <cell r="B101" t="str">
            <v xml:space="preserve"> Operaciones Financieras</v>
          </cell>
          <cell r="C101">
            <v>188150</v>
          </cell>
          <cell r="D101">
            <v>468540</v>
          </cell>
          <cell r="E101">
            <v>-33982</v>
          </cell>
          <cell r="F101">
            <v>0</v>
          </cell>
          <cell r="G101">
            <v>-19060</v>
          </cell>
          <cell r="H101">
            <v>5012</v>
          </cell>
          <cell r="I101">
            <v>-33435</v>
          </cell>
          <cell r="J101">
            <v>13699</v>
          </cell>
          <cell r="K101">
            <v>94978.9</v>
          </cell>
          <cell r="L101">
            <v>36925.5</v>
          </cell>
          <cell r="M101">
            <v>-26317</v>
          </cell>
          <cell r="N101">
            <v>0</v>
          </cell>
        </row>
        <row r="102">
          <cell r="B102" t="str">
            <v xml:space="preserve">     Nuevos Créditos</v>
          </cell>
          <cell r="C102">
            <v>188150</v>
          </cell>
          <cell r="D102">
            <v>513000</v>
          </cell>
          <cell r="E102">
            <v>0</v>
          </cell>
          <cell r="F102">
            <v>0</v>
          </cell>
          <cell r="K102">
            <v>51978.45</v>
          </cell>
          <cell r="L102">
            <v>104000</v>
          </cell>
          <cell r="M102">
            <v>31884</v>
          </cell>
        </row>
        <row r="103">
          <cell r="B103" t="str">
            <v xml:space="preserve">     Amortización de Créditos</v>
          </cell>
          <cell r="C103">
            <v>0</v>
          </cell>
          <cell r="D103">
            <v>44460</v>
          </cell>
          <cell r="E103">
            <v>33982</v>
          </cell>
          <cell r="F103">
            <v>0</v>
          </cell>
          <cell r="G103">
            <v>49060</v>
          </cell>
          <cell r="H103">
            <v>35000</v>
          </cell>
          <cell r="I103">
            <v>163335</v>
          </cell>
          <cell r="J103">
            <v>36301</v>
          </cell>
          <cell r="L103">
            <v>84174</v>
          </cell>
          <cell r="M103">
            <v>103201</v>
          </cell>
        </row>
        <row r="104">
          <cell r="B104" t="str">
            <v xml:space="preserve">     Colocac. de Bonos-Papeles C.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30000</v>
          </cell>
          <cell r="H104">
            <v>40012</v>
          </cell>
          <cell r="I104">
            <v>129900</v>
          </cell>
          <cell r="J104">
            <v>50000</v>
          </cell>
          <cell r="K104">
            <v>43000.45</v>
          </cell>
          <cell r="L104">
            <v>17099.5</v>
          </cell>
          <cell r="M104">
            <v>45000</v>
          </cell>
        </row>
        <row r="105">
          <cell r="B105" t="str">
            <v xml:space="preserve"> Saldo final</v>
          </cell>
          <cell r="C105">
            <v>11707.600000000093</v>
          </cell>
          <cell r="D105">
            <v>28416.59999999986</v>
          </cell>
          <cell r="E105">
            <v>53156.59999999986</v>
          </cell>
          <cell r="F105">
            <v>8885.5999999998603</v>
          </cell>
          <cell r="G105">
            <v>83339.85999999987</v>
          </cell>
          <cell r="H105">
            <v>111131.00000000012</v>
          </cell>
          <cell r="I105">
            <v>103879.60000000009</v>
          </cell>
          <cell r="J105">
            <v>178584.10000000009</v>
          </cell>
          <cell r="K105">
            <v>48595.550000000541</v>
          </cell>
          <cell r="L105">
            <v>128707.15000000056</v>
          </cell>
          <cell r="M105">
            <v>50645.600000000559</v>
          </cell>
          <cell r="N105">
            <v>79446.600000000559</v>
          </cell>
        </row>
        <row r="107">
          <cell r="B107" t="str">
            <v>CONCEPTO</v>
          </cell>
          <cell r="C107" t="str">
            <v>Ene</v>
          </cell>
          <cell r="D107" t="str">
            <v>Feb</v>
          </cell>
          <cell r="E107" t="str">
            <v>Mar</v>
          </cell>
          <cell r="F107" t="str">
            <v>Abr</v>
          </cell>
          <cell r="G107" t="str">
            <v>May</v>
          </cell>
          <cell r="H107" t="str">
            <v>Jun</v>
          </cell>
          <cell r="I107" t="str">
            <v>Jul</v>
          </cell>
          <cell r="J107" t="str">
            <v>Ago</v>
          </cell>
          <cell r="K107" t="str">
            <v>Sep</v>
          </cell>
          <cell r="L107" t="str">
            <v>Oct</v>
          </cell>
          <cell r="M107" t="str">
            <v>Nov</v>
          </cell>
          <cell r="N107" t="str">
            <v>Dic</v>
          </cell>
        </row>
        <row r="108">
          <cell r="B108" t="str">
            <v>Proyección a dos meses</v>
          </cell>
        </row>
        <row r="109">
          <cell r="B109" t="str">
            <v xml:space="preserve"> Saldo Inicial</v>
          </cell>
          <cell r="C109">
            <v>11707.600000000093</v>
          </cell>
          <cell r="D109">
            <v>28416.59999999986</v>
          </cell>
          <cell r="E109">
            <v>53156.59999999986</v>
          </cell>
          <cell r="F109">
            <v>8885.5999999998603</v>
          </cell>
          <cell r="G109">
            <v>83339.85999999987</v>
          </cell>
          <cell r="H109">
            <v>111131.00000000012</v>
          </cell>
          <cell r="I109">
            <v>103879.60000000009</v>
          </cell>
          <cell r="J109">
            <v>178584.10000000009</v>
          </cell>
          <cell r="K109">
            <v>48595.550000000541</v>
          </cell>
          <cell r="L109">
            <v>128707.15000000056</v>
          </cell>
          <cell r="M109">
            <v>50645.600000000559</v>
          </cell>
          <cell r="N109">
            <v>79446.600000000559</v>
          </cell>
        </row>
        <row r="110">
          <cell r="B110" t="str">
            <v xml:space="preserve"> Cobros</v>
          </cell>
          <cell r="C110">
            <v>379849</v>
          </cell>
          <cell r="D110">
            <v>382981</v>
          </cell>
          <cell r="E110">
            <v>387981</v>
          </cell>
          <cell r="F110">
            <v>401692</v>
          </cell>
          <cell r="G110">
            <v>407685</v>
          </cell>
          <cell r="H110">
            <v>414132.4</v>
          </cell>
          <cell r="I110">
            <v>417566</v>
          </cell>
          <cell r="J110">
            <v>420803</v>
          </cell>
          <cell r="K110">
            <v>429873</v>
          </cell>
          <cell r="L110">
            <v>424299</v>
          </cell>
          <cell r="M110">
            <v>0</v>
          </cell>
          <cell r="N110">
            <v>0</v>
          </cell>
        </row>
        <row r="111">
          <cell r="B111" t="str">
            <v xml:space="preserve">     Clientes</v>
          </cell>
          <cell r="C111">
            <v>376560</v>
          </cell>
          <cell r="D111">
            <v>379632</v>
          </cell>
          <cell r="E111">
            <v>385493</v>
          </cell>
          <cell r="F111">
            <v>399284</v>
          </cell>
          <cell r="G111">
            <v>405385</v>
          </cell>
          <cell r="H111">
            <v>411932.4</v>
          </cell>
          <cell r="I111">
            <v>415466</v>
          </cell>
          <cell r="J111">
            <v>418803</v>
          </cell>
          <cell r="K111">
            <v>427935</v>
          </cell>
          <cell r="L111">
            <v>422455</v>
          </cell>
        </row>
        <row r="112">
          <cell r="B112" t="str">
            <v xml:space="preserve">     Ingresos Financieros</v>
          </cell>
          <cell r="C112">
            <v>3289</v>
          </cell>
          <cell r="D112">
            <v>3349</v>
          </cell>
          <cell r="E112">
            <v>2488</v>
          </cell>
          <cell r="F112">
            <v>2408</v>
          </cell>
          <cell r="G112">
            <v>2300</v>
          </cell>
          <cell r="H112">
            <v>2200</v>
          </cell>
          <cell r="I112">
            <v>2100</v>
          </cell>
          <cell r="J112">
            <v>2000</v>
          </cell>
          <cell r="K112">
            <v>1938</v>
          </cell>
          <cell r="L112">
            <v>1844</v>
          </cell>
        </row>
        <row r="113">
          <cell r="B113" t="str">
            <v xml:space="preserve">     Otros Cobros</v>
          </cell>
        </row>
        <row r="114">
          <cell r="B114" t="str">
            <v xml:space="preserve"> Pagos</v>
          </cell>
          <cell r="C114">
            <v>225411</v>
          </cell>
          <cell r="D114">
            <v>337800</v>
          </cell>
          <cell r="E114">
            <v>343426</v>
          </cell>
          <cell r="F114">
            <v>251542</v>
          </cell>
          <cell r="G114">
            <v>197162</v>
          </cell>
          <cell r="H114">
            <v>263297</v>
          </cell>
          <cell r="I114">
            <v>232650.5</v>
          </cell>
          <cell r="J114">
            <v>413030</v>
          </cell>
          <cell r="K114">
            <v>323038.80000000005</v>
          </cell>
          <cell r="L114">
            <v>301236</v>
          </cell>
          <cell r="M114">
            <v>0</v>
          </cell>
          <cell r="N114">
            <v>0</v>
          </cell>
        </row>
        <row r="115">
          <cell r="B115" t="str">
            <v xml:space="preserve">     Nomina</v>
          </cell>
          <cell r="C115">
            <v>42497</v>
          </cell>
          <cell r="D115">
            <v>39451</v>
          </cell>
          <cell r="E115">
            <v>70843</v>
          </cell>
          <cell r="F115">
            <v>39092</v>
          </cell>
          <cell r="G115">
            <v>42591</v>
          </cell>
          <cell r="H115">
            <v>38663</v>
          </cell>
          <cell r="I115">
            <v>34443</v>
          </cell>
          <cell r="J115">
            <v>33896.5</v>
          </cell>
          <cell r="K115">
            <v>57298</v>
          </cell>
          <cell r="L115">
            <v>46643</v>
          </cell>
        </row>
        <row r="116">
          <cell r="B116" t="str">
            <v xml:space="preserve">     Proveedores</v>
          </cell>
          <cell r="C116">
            <v>75926</v>
          </cell>
          <cell r="D116">
            <v>69988.5</v>
          </cell>
          <cell r="E116">
            <v>78741</v>
          </cell>
          <cell r="F116">
            <v>87749</v>
          </cell>
          <cell r="G116">
            <v>75465</v>
          </cell>
          <cell r="H116">
            <v>74100.5</v>
          </cell>
          <cell r="I116">
            <v>84707</v>
          </cell>
          <cell r="J116">
            <v>85351.5</v>
          </cell>
          <cell r="K116">
            <v>88080.45</v>
          </cell>
          <cell r="L116">
            <v>86377</v>
          </cell>
        </row>
        <row r="117">
          <cell r="B117" t="str">
            <v xml:space="preserve">     Gastos Financieros</v>
          </cell>
          <cell r="C117">
            <v>20024</v>
          </cell>
          <cell r="D117">
            <v>25465.5</v>
          </cell>
          <cell r="E117">
            <v>18169</v>
          </cell>
          <cell r="F117">
            <v>35295</v>
          </cell>
          <cell r="G117">
            <v>19779</v>
          </cell>
          <cell r="H117">
            <v>13132.5</v>
          </cell>
          <cell r="I117">
            <v>51684</v>
          </cell>
          <cell r="J117">
            <v>15231.5</v>
          </cell>
          <cell r="K117">
            <v>14833.45</v>
          </cell>
          <cell r="L117">
            <v>65515</v>
          </cell>
        </row>
        <row r="118">
          <cell r="B118" t="str">
            <v xml:space="preserve">     Impuestos</v>
          </cell>
          <cell r="C118">
            <v>47282</v>
          </cell>
          <cell r="D118">
            <v>49370</v>
          </cell>
          <cell r="E118">
            <v>36833</v>
          </cell>
          <cell r="F118">
            <v>36589</v>
          </cell>
          <cell r="G118">
            <v>39128</v>
          </cell>
          <cell r="H118">
            <v>40069</v>
          </cell>
          <cell r="I118">
            <v>41394.5</v>
          </cell>
          <cell r="J118">
            <v>75046.5</v>
          </cell>
          <cell r="K118">
            <v>64138.45</v>
          </cell>
          <cell r="L118">
            <v>81271</v>
          </cell>
        </row>
        <row r="119">
          <cell r="B119" t="str">
            <v xml:space="preserve">    Comisión de Gerenciamiento</v>
          </cell>
          <cell r="C119">
            <v>33628</v>
          </cell>
          <cell r="D119">
            <v>0</v>
          </cell>
          <cell r="E119">
            <v>75450</v>
          </cell>
          <cell r="F119">
            <v>51737</v>
          </cell>
          <cell r="G119">
            <v>17597</v>
          </cell>
          <cell r="H119">
            <v>94584</v>
          </cell>
          <cell r="I119">
            <v>17597</v>
          </cell>
          <cell r="J119">
            <v>19121</v>
          </cell>
          <cell r="K119">
            <v>94174</v>
          </cell>
          <cell r="L119">
            <v>17521</v>
          </cell>
        </row>
        <row r="120">
          <cell r="B120" t="str">
            <v xml:space="preserve">     Particpación de Trabajadores</v>
          </cell>
          <cell r="C120">
            <v>0</v>
          </cell>
          <cell r="D120">
            <v>13500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 t="str">
            <v xml:space="preserve">     Dividendos</v>
          </cell>
          <cell r="C121">
            <v>1250</v>
          </cell>
          <cell r="D121">
            <v>74239</v>
          </cell>
          <cell r="E121">
            <v>0</v>
          </cell>
          <cell r="F121">
            <v>0</v>
          </cell>
          <cell r="G121">
            <v>1250</v>
          </cell>
          <cell r="H121">
            <v>950</v>
          </cell>
          <cell r="I121">
            <v>980</v>
          </cell>
          <cell r="J121">
            <v>182478</v>
          </cell>
          <cell r="K121">
            <v>3421.45</v>
          </cell>
          <cell r="L121">
            <v>1901</v>
          </cell>
        </row>
        <row r="122">
          <cell r="B122" t="str">
            <v xml:space="preserve">     Desvinculaciones</v>
          </cell>
          <cell r="C122">
            <v>0</v>
          </cell>
          <cell r="D122">
            <v>62400</v>
          </cell>
          <cell r="E122">
            <v>62400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 t="str">
            <v xml:space="preserve">     Otros Pagos</v>
          </cell>
          <cell r="C123">
            <v>4804</v>
          </cell>
          <cell r="D123">
            <v>3386</v>
          </cell>
          <cell r="E123">
            <v>990</v>
          </cell>
          <cell r="F123">
            <v>1080</v>
          </cell>
          <cell r="G123">
            <v>1352</v>
          </cell>
          <cell r="H123">
            <v>1798</v>
          </cell>
          <cell r="I123">
            <v>1845</v>
          </cell>
          <cell r="J123">
            <v>1905</v>
          </cell>
          <cell r="K123">
            <v>1093</v>
          </cell>
          <cell r="L123">
            <v>2008</v>
          </cell>
        </row>
        <row r="124">
          <cell r="B124" t="str">
            <v xml:space="preserve"> Inversiones</v>
          </cell>
          <cell r="C124">
            <v>134216</v>
          </cell>
          <cell r="D124">
            <v>108392</v>
          </cell>
          <cell r="E124">
            <v>119867</v>
          </cell>
          <cell r="F124">
            <v>136513</v>
          </cell>
          <cell r="G124">
            <v>111488.5</v>
          </cell>
          <cell r="H124">
            <v>128686</v>
          </cell>
          <cell r="I124">
            <v>122982.5</v>
          </cell>
          <cell r="J124">
            <v>131841</v>
          </cell>
          <cell r="K124">
            <v>126291.5</v>
          </cell>
          <cell r="L124">
            <v>132822</v>
          </cell>
          <cell r="M124">
            <v>0</v>
          </cell>
          <cell r="N124">
            <v>0</v>
          </cell>
        </row>
        <row r="125">
          <cell r="B125" t="str">
            <v xml:space="preserve">     Pagos de Inversiones</v>
          </cell>
          <cell r="C125">
            <v>134216</v>
          </cell>
          <cell r="D125">
            <v>108392</v>
          </cell>
          <cell r="E125">
            <v>119867</v>
          </cell>
          <cell r="F125">
            <v>136513</v>
          </cell>
          <cell r="G125">
            <v>111488.5</v>
          </cell>
          <cell r="H125">
            <v>128686</v>
          </cell>
          <cell r="I125">
            <v>122982.5</v>
          </cell>
          <cell r="J125">
            <v>131841</v>
          </cell>
          <cell r="K125">
            <v>126291.5</v>
          </cell>
          <cell r="L125">
            <v>132822</v>
          </cell>
        </row>
        <row r="126">
          <cell r="B126" t="str">
            <v xml:space="preserve"> Recompra de Acciones</v>
          </cell>
          <cell r="C126">
            <v>237685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 t="str">
            <v xml:space="preserve"> Operaciones Financieras</v>
          </cell>
          <cell r="C127">
            <v>220985</v>
          </cell>
          <cell r="D127">
            <v>60790.500000000015</v>
          </cell>
          <cell r="E127">
            <v>24186</v>
          </cell>
          <cell r="F127">
            <v>43204</v>
          </cell>
          <cell r="G127">
            <v>28773.489999999991</v>
          </cell>
          <cell r="H127">
            <v>23319</v>
          </cell>
          <cell r="I127">
            <v>-16301</v>
          </cell>
          <cell r="J127">
            <v>75455</v>
          </cell>
          <cell r="K127">
            <v>14127.45</v>
          </cell>
          <cell r="L127">
            <v>-92617</v>
          </cell>
          <cell r="M127">
            <v>0</v>
          </cell>
          <cell r="N127">
            <v>0</v>
          </cell>
        </row>
        <row r="128">
          <cell r="B128" t="str">
            <v xml:space="preserve">     Nuevos Créditos</v>
          </cell>
          <cell r="C128">
            <v>58496</v>
          </cell>
          <cell r="D128">
            <v>159209.20000000001</v>
          </cell>
          <cell r="E128">
            <v>0</v>
          </cell>
          <cell r="F128">
            <v>0</v>
          </cell>
          <cell r="G128">
            <v>681800.49</v>
          </cell>
          <cell r="H128">
            <v>0</v>
          </cell>
          <cell r="L128">
            <v>8000</v>
          </cell>
        </row>
        <row r="129">
          <cell r="B129" t="str">
            <v xml:space="preserve">     Amortización de Créditos</v>
          </cell>
          <cell r="C129">
            <v>0</v>
          </cell>
          <cell r="D129">
            <v>98418.7</v>
          </cell>
          <cell r="E129">
            <v>129651</v>
          </cell>
          <cell r="F129">
            <v>645316</v>
          </cell>
          <cell r="G129">
            <v>803027</v>
          </cell>
          <cell r="H129">
            <v>106681</v>
          </cell>
          <cell r="I129">
            <v>709101</v>
          </cell>
          <cell r="J129">
            <v>692800</v>
          </cell>
          <cell r="L129">
            <v>100617</v>
          </cell>
        </row>
        <row r="130">
          <cell r="B130" t="str">
            <v xml:space="preserve">      Coloc. de Bonos-Papeles C.</v>
          </cell>
          <cell r="C130">
            <v>162489</v>
          </cell>
          <cell r="D130">
            <v>0</v>
          </cell>
          <cell r="E130">
            <v>153837</v>
          </cell>
          <cell r="F130">
            <v>688520</v>
          </cell>
          <cell r="G130">
            <v>150000</v>
          </cell>
          <cell r="H130">
            <v>130000</v>
          </cell>
          <cell r="I130">
            <v>692800</v>
          </cell>
          <cell r="J130">
            <v>768255</v>
          </cell>
          <cell r="K130">
            <v>14127.45</v>
          </cell>
        </row>
        <row r="131">
          <cell r="B131" t="str">
            <v xml:space="preserve"> Saldo final</v>
          </cell>
          <cell r="C131">
            <v>15229.600000000093</v>
          </cell>
          <cell r="D131">
            <v>25996.099999999875</v>
          </cell>
          <cell r="E131">
            <v>2030.5999999998603</v>
          </cell>
          <cell r="F131">
            <v>65726.59999999986</v>
          </cell>
          <cell r="G131">
            <v>211147.84999999986</v>
          </cell>
          <cell r="H131">
            <v>156599.40000000014</v>
          </cell>
          <cell r="I131">
            <v>149511.60000000009</v>
          </cell>
          <cell r="J131">
            <v>129971.10000000009</v>
          </cell>
          <cell r="K131">
            <v>43265.700000000463</v>
          </cell>
          <cell r="L131">
            <v>26331.150000000605</v>
          </cell>
          <cell r="M131">
            <v>50645.600000000559</v>
          </cell>
          <cell r="N131">
            <v>79446.600000000559</v>
          </cell>
        </row>
        <row r="133">
          <cell r="B133" t="str">
            <v>CONCEPTO</v>
          </cell>
          <cell r="C133" t="str">
            <v>Ene</v>
          </cell>
          <cell r="D133" t="str">
            <v>Feb</v>
          </cell>
          <cell r="E133" t="str">
            <v>Mar</v>
          </cell>
          <cell r="F133" t="str">
            <v>Abr</v>
          </cell>
          <cell r="G133" t="str">
            <v>May</v>
          </cell>
          <cell r="H133" t="str">
            <v>Jun</v>
          </cell>
          <cell r="I133" t="str">
            <v>Jul</v>
          </cell>
          <cell r="J133" t="str">
            <v>Ago</v>
          </cell>
          <cell r="K133" t="str">
            <v>Sep</v>
          </cell>
          <cell r="L133" t="str">
            <v>Oct</v>
          </cell>
          <cell r="M133" t="str">
            <v>Nov</v>
          </cell>
          <cell r="N133" t="str">
            <v>Dic</v>
          </cell>
        </row>
        <row r="134">
          <cell r="B134" t="str">
            <v>Proyección a tres meses</v>
          </cell>
        </row>
        <row r="135">
          <cell r="B135" t="str">
            <v xml:space="preserve"> Saldo Inicial</v>
          </cell>
          <cell r="C135">
            <v>15229.600000000093</v>
          </cell>
          <cell r="D135">
            <v>25996.099999999875</v>
          </cell>
          <cell r="E135">
            <v>2030.5999999998603</v>
          </cell>
          <cell r="F135">
            <v>65726.59999999986</v>
          </cell>
          <cell r="G135">
            <v>211147.84999999986</v>
          </cell>
          <cell r="H135">
            <v>156599.40000000014</v>
          </cell>
          <cell r="I135">
            <v>149511.60000000009</v>
          </cell>
          <cell r="J135">
            <v>129971.10000000009</v>
          </cell>
          <cell r="K135">
            <v>43265.700000000463</v>
          </cell>
          <cell r="L135">
            <v>26331.150000000605</v>
          </cell>
          <cell r="M135">
            <v>50645.600000000559</v>
          </cell>
          <cell r="N135">
            <v>79446.600000000559</v>
          </cell>
        </row>
        <row r="136">
          <cell r="B136" t="str">
            <v xml:space="preserve"> Cobros</v>
          </cell>
          <cell r="C136">
            <v>382981</v>
          </cell>
          <cell r="D136">
            <v>402319</v>
          </cell>
          <cell r="E136">
            <v>401692</v>
          </cell>
          <cell r="F136">
            <v>405185</v>
          </cell>
          <cell r="G136">
            <v>414132</v>
          </cell>
          <cell r="H136">
            <v>417566.4</v>
          </cell>
          <cell r="I136">
            <v>420803</v>
          </cell>
          <cell r="J136">
            <v>426873</v>
          </cell>
          <cell r="K136">
            <v>434299</v>
          </cell>
          <cell r="L136">
            <v>0</v>
          </cell>
          <cell r="M136">
            <v>0</v>
          </cell>
          <cell r="N136">
            <v>0</v>
          </cell>
        </row>
        <row r="137">
          <cell r="B137" t="str">
            <v xml:space="preserve">     Clientes</v>
          </cell>
          <cell r="C137">
            <v>379632</v>
          </cell>
          <cell r="D137">
            <v>398895</v>
          </cell>
          <cell r="E137">
            <v>399284</v>
          </cell>
          <cell r="F137">
            <v>402854</v>
          </cell>
          <cell r="G137">
            <v>411932</v>
          </cell>
          <cell r="H137">
            <v>415466.4</v>
          </cell>
          <cell r="I137">
            <v>418803</v>
          </cell>
          <cell r="J137">
            <v>424873</v>
          </cell>
          <cell r="K137">
            <v>432455</v>
          </cell>
        </row>
        <row r="138">
          <cell r="B138" t="str">
            <v xml:space="preserve">     Ingresos Financieros</v>
          </cell>
          <cell r="C138">
            <v>3349</v>
          </cell>
          <cell r="D138">
            <v>3424</v>
          </cell>
          <cell r="E138">
            <v>2408</v>
          </cell>
          <cell r="F138">
            <v>2331</v>
          </cell>
          <cell r="G138">
            <v>2200</v>
          </cell>
          <cell r="H138">
            <v>2100</v>
          </cell>
          <cell r="I138">
            <v>2000</v>
          </cell>
          <cell r="J138">
            <v>2000</v>
          </cell>
          <cell r="K138">
            <v>1844</v>
          </cell>
        </row>
        <row r="139">
          <cell r="B139" t="str">
            <v xml:space="preserve">     Otros Cobros</v>
          </cell>
        </row>
        <row r="140">
          <cell r="B140" t="str">
            <v xml:space="preserve"> Pagos</v>
          </cell>
          <cell r="C140">
            <v>337801</v>
          </cell>
          <cell r="D140">
            <v>292633</v>
          </cell>
          <cell r="E140">
            <v>251542</v>
          </cell>
          <cell r="F140">
            <v>154497</v>
          </cell>
          <cell r="G140">
            <v>264066</v>
          </cell>
          <cell r="H140">
            <v>232651</v>
          </cell>
          <cell r="I140">
            <v>410431</v>
          </cell>
          <cell r="J140">
            <v>412939</v>
          </cell>
          <cell r="K140">
            <v>301236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 xml:space="preserve">     Nomina</v>
          </cell>
          <cell r="C141">
            <v>39451</v>
          </cell>
          <cell r="D141">
            <v>60840</v>
          </cell>
          <cell r="E141">
            <v>39092</v>
          </cell>
          <cell r="F141">
            <v>42591</v>
          </cell>
          <cell r="G141">
            <v>38663</v>
          </cell>
          <cell r="H141">
            <v>34443</v>
          </cell>
          <cell r="I141">
            <v>33897</v>
          </cell>
          <cell r="J141">
            <v>57298.400000000001</v>
          </cell>
          <cell r="K141">
            <v>46643</v>
          </cell>
        </row>
        <row r="142">
          <cell r="B142" t="str">
            <v xml:space="preserve">     Proveedores</v>
          </cell>
          <cell r="C142">
            <v>69989</v>
          </cell>
          <cell r="D142">
            <v>74062</v>
          </cell>
          <cell r="E142">
            <v>87749</v>
          </cell>
          <cell r="F142">
            <v>75465</v>
          </cell>
          <cell r="G142">
            <v>74101</v>
          </cell>
          <cell r="H142">
            <v>84707</v>
          </cell>
          <cell r="I142">
            <v>77351.5</v>
          </cell>
          <cell r="J142">
            <v>92080.4</v>
          </cell>
          <cell r="K142">
            <v>86377</v>
          </cell>
        </row>
        <row r="143">
          <cell r="B143" t="str">
            <v xml:space="preserve">     Gastos Financieros</v>
          </cell>
          <cell r="C143">
            <v>25466</v>
          </cell>
          <cell r="D143">
            <v>18194</v>
          </cell>
          <cell r="E143">
            <v>35295</v>
          </cell>
          <cell r="F143">
            <v>15625</v>
          </cell>
          <cell r="G143">
            <v>13902</v>
          </cell>
          <cell r="H143">
            <v>51684</v>
          </cell>
          <cell r="I143">
            <v>14731.5</v>
          </cell>
          <cell r="J143">
            <v>14833</v>
          </cell>
          <cell r="K143">
            <v>65515</v>
          </cell>
        </row>
        <row r="144">
          <cell r="B144" t="str">
            <v xml:space="preserve">     Impuestos</v>
          </cell>
          <cell r="C144">
            <v>49370</v>
          </cell>
          <cell r="D144">
            <v>55591</v>
          </cell>
          <cell r="E144">
            <v>36589</v>
          </cell>
          <cell r="F144">
            <v>19464</v>
          </cell>
          <cell r="G144">
            <v>40068.5</v>
          </cell>
          <cell r="H144">
            <v>41395</v>
          </cell>
          <cell r="I144">
            <v>79047</v>
          </cell>
          <cell r="J144">
            <v>79038.399999999994</v>
          </cell>
          <cell r="K144">
            <v>81271</v>
          </cell>
        </row>
        <row r="145">
          <cell r="B145" t="str">
            <v xml:space="preserve">    Comisión de Gerenciamiento</v>
          </cell>
          <cell r="C145">
            <v>0</v>
          </cell>
          <cell r="D145">
            <v>79796</v>
          </cell>
          <cell r="E145">
            <v>51737</v>
          </cell>
          <cell r="F145">
            <v>0</v>
          </cell>
          <cell r="G145">
            <v>94583.5</v>
          </cell>
          <cell r="H145">
            <v>17597</v>
          </cell>
          <cell r="I145">
            <v>19121</v>
          </cell>
          <cell r="J145">
            <v>102774.39999999999</v>
          </cell>
          <cell r="K145">
            <v>17521</v>
          </cell>
        </row>
        <row r="146">
          <cell r="B146" t="str">
            <v xml:space="preserve">     Particpación de Trabajadores</v>
          </cell>
          <cell r="C146">
            <v>13500</v>
          </cell>
          <cell r="D146">
            <v>1500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 t="str">
            <v xml:space="preserve">     Dividendos</v>
          </cell>
          <cell r="C147">
            <v>74239</v>
          </cell>
          <cell r="D147">
            <v>1300</v>
          </cell>
          <cell r="E147">
            <v>0</v>
          </cell>
          <cell r="F147">
            <v>0</v>
          </cell>
          <cell r="G147">
            <v>950</v>
          </cell>
          <cell r="H147">
            <v>980</v>
          </cell>
          <cell r="I147">
            <v>184378</v>
          </cell>
          <cell r="J147">
            <v>3421.4</v>
          </cell>
          <cell r="K147">
            <v>1901</v>
          </cell>
        </row>
        <row r="148">
          <cell r="B148" t="str">
            <v xml:space="preserve">     Desvinculaciones</v>
          </cell>
          <cell r="C148">
            <v>62400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J148">
            <v>62400</v>
          </cell>
        </row>
        <row r="149">
          <cell r="B149" t="str">
            <v xml:space="preserve">     Otros Pagos</v>
          </cell>
          <cell r="C149">
            <v>3386</v>
          </cell>
          <cell r="D149">
            <v>1350</v>
          </cell>
          <cell r="E149">
            <v>1080</v>
          </cell>
          <cell r="F149">
            <v>1352</v>
          </cell>
          <cell r="G149">
            <v>1798</v>
          </cell>
          <cell r="H149">
            <v>1845</v>
          </cell>
          <cell r="I149">
            <v>1905</v>
          </cell>
          <cell r="J149">
            <v>1093</v>
          </cell>
          <cell r="K149">
            <v>2008</v>
          </cell>
        </row>
        <row r="150">
          <cell r="B150" t="str">
            <v xml:space="preserve"> Inversiones</v>
          </cell>
          <cell r="C150">
            <v>108392</v>
          </cell>
          <cell r="D150">
            <v>132867.29999999999</v>
          </cell>
          <cell r="E150">
            <v>136513</v>
          </cell>
          <cell r="F150">
            <v>142489</v>
          </cell>
          <cell r="G150">
            <v>128686</v>
          </cell>
          <cell r="H150">
            <v>129982.5</v>
          </cell>
          <cell r="I150">
            <v>138841</v>
          </cell>
          <cell r="J150">
            <v>138292</v>
          </cell>
          <cell r="K150">
            <v>122822</v>
          </cell>
          <cell r="L150">
            <v>0</v>
          </cell>
          <cell r="M150">
            <v>0</v>
          </cell>
          <cell r="N150">
            <v>0</v>
          </cell>
        </row>
        <row r="151">
          <cell r="B151" t="str">
            <v xml:space="preserve">     Pagos de Inversiones</v>
          </cell>
          <cell r="C151">
            <v>108392</v>
          </cell>
          <cell r="D151">
            <v>132867.29999999999</v>
          </cell>
          <cell r="E151">
            <v>136513</v>
          </cell>
          <cell r="F151">
            <v>142489</v>
          </cell>
          <cell r="G151">
            <v>128686</v>
          </cell>
          <cell r="H151">
            <v>129982.5</v>
          </cell>
          <cell r="I151">
            <v>138841</v>
          </cell>
          <cell r="J151">
            <v>138292</v>
          </cell>
          <cell r="K151">
            <v>122822</v>
          </cell>
        </row>
        <row r="152">
          <cell r="B152" t="str">
            <v xml:space="preserve"> Recompra de Acciones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B153" t="str">
            <v xml:space="preserve"> Operaciones Financieras</v>
          </cell>
          <cell r="C153">
            <v>65612</v>
          </cell>
          <cell r="D153">
            <v>8214.6000000000058</v>
          </cell>
          <cell r="E153">
            <v>70884</v>
          </cell>
          <cell r="F153">
            <v>-137704</v>
          </cell>
          <cell r="G153">
            <v>-4437</v>
          </cell>
          <cell r="H153">
            <v>18197</v>
          </cell>
          <cell r="I153">
            <v>25455</v>
          </cell>
          <cell r="J153">
            <v>66000</v>
          </cell>
          <cell r="K153">
            <v>-34537.449999999997</v>
          </cell>
          <cell r="L153">
            <v>0</v>
          </cell>
          <cell r="M153">
            <v>0</v>
          </cell>
          <cell r="N153">
            <v>0</v>
          </cell>
        </row>
        <row r="154">
          <cell r="B154" t="str">
            <v xml:space="preserve">     Nuevos Créditos</v>
          </cell>
          <cell r="C154">
            <v>0</v>
          </cell>
          <cell r="D154">
            <v>11591</v>
          </cell>
          <cell r="E154">
            <v>0</v>
          </cell>
          <cell r="F154">
            <v>0</v>
          </cell>
          <cell r="H154">
            <v>0</v>
          </cell>
        </row>
        <row r="155">
          <cell r="B155" t="str">
            <v xml:space="preserve">     Amortización de Créditos</v>
          </cell>
          <cell r="C155">
            <v>98419</v>
          </cell>
          <cell r="D155">
            <v>152405.4</v>
          </cell>
          <cell r="E155">
            <v>615316</v>
          </cell>
          <cell r="F155">
            <v>137704</v>
          </cell>
          <cell r="G155">
            <v>4437</v>
          </cell>
          <cell r="H155">
            <v>32000</v>
          </cell>
          <cell r="I155">
            <v>34545</v>
          </cell>
          <cell r="J155">
            <v>20000</v>
          </cell>
          <cell r="K155">
            <v>34537.449999999997</v>
          </cell>
        </row>
        <row r="156">
          <cell r="B156" t="str">
            <v xml:space="preserve">     Coloc. de Bonos-Papeles C.</v>
          </cell>
          <cell r="C156">
            <v>164031</v>
          </cell>
          <cell r="D156">
            <v>149029</v>
          </cell>
          <cell r="E156">
            <v>686200</v>
          </cell>
          <cell r="F156">
            <v>0</v>
          </cell>
          <cell r="H156">
            <v>50197</v>
          </cell>
          <cell r="I156">
            <v>60000</v>
          </cell>
          <cell r="J156">
            <v>86000</v>
          </cell>
        </row>
        <row r="157">
          <cell r="B157" t="str">
            <v xml:space="preserve"> Saldo final</v>
          </cell>
          <cell r="C157">
            <v>17629.600000000093</v>
          </cell>
          <cell r="D157">
            <v>11029.399999999878</v>
          </cell>
          <cell r="E157">
            <v>86551.59999999986</v>
          </cell>
          <cell r="F157">
            <v>36221.59999999986</v>
          </cell>
          <cell r="G157">
            <v>228090.84999999986</v>
          </cell>
          <cell r="H157">
            <v>229729.30000000016</v>
          </cell>
          <cell r="I157">
            <v>46497.600000000093</v>
          </cell>
          <cell r="J157">
            <v>71613.100000000093</v>
          </cell>
          <cell r="K157">
            <v>18969.25000000048</v>
          </cell>
          <cell r="L157">
            <v>26331.150000000605</v>
          </cell>
          <cell r="M157">
            <v>50645.600000000559</v>
          </cell>
          <cell r="N157">
            <v>79446.600000000559</v>
          </cell>
        </row>
        <row r="159">
          <cell r="B159" t="str">
            <v>CONCEPTO</v>
          </cell>
          <cell r="C159" t="str">
            <v>Ene</v>
          </cell>
          <cell r="D159" t="str">
            <v>Feb</v>
          </cell>
          <cell r="E159" t="str">
            <v>Mar</v>
          </cell>
          <cell r="F159" t="str">
            <v>Abr</v>
          </cell>
          <cell r="G159" t="str">
            <v>May</v>
          </cell>
          <cell r="H159" t="str">
            <v>Jun</v>
          </cell>
          <cell r="I159" t="str">
            <v>Jul</v>
          </cell>
          <cell r="J159" t="str">
            <v>Ago</v>
          </cell>
          <cell r="K159" t="str">
            <v>Sep</v>
          </cell>
          <cell r="L159" t="str">
            <v>Oct</v>
          </cell>
          <cell r="M159" t="str">
            <v>Nov</v>
          </cell>
          <cell r="N159" t="str">
            <v>Dic</v>
          </cell>
        </row>
        <row r="160">
          <cell r="B160" t="str">
            <v>Proyección a cuatro meses</v>
          </cell>
        </row>
        <row r="161">
          <cell r="B161" t="str">
            <v xml:space="preserve"> Saldo Inicial</v>
          </cell>
          <cell r="C161">
            <v>17629.600000000093</v>
          </cell>
          <cell r="D161">
            <v>11029.399999999878</v>
          </cell>
          <cell r="E161">
            <v>86551.59999999986</v>
          </cell>
          <cell r="F161">
            <v>36221.59999999986</v>
          </cell>
          <cell r="G161">
            <v>228090.84999999986</v>
          </cell>
          <cell r="H161">
            <v>229729.30000000016</v>
          </cell>
          <cell r="I161">
            <v>46497.600000000093</v>
          </cell>
          <cell r="J161">
            <v>71613.100000000093</v>
          </cell>
          <cell r="K161">
            <v>18969.25000000048</v>
          </cell>
          <cell r="L161">
            <v>26331.150000000605</v>
          </cell>
          <cell r="M161">
            <v>50645.600000000559</v>
          </cell>
          <cell r="N161">
            <v>79446.600000000559</v>
          </cell>
        </row>
        <row r="162">
          <cell r="B162" t="str">
            <v xml:space="preserve"> Cobros</v>
          </cell>
          <cell r="C162">
            <v>402319</v>
          </cell>
          <cell r="D162">
            <v>414257</v>
          </cell>
          <cell r="E162">
            <v>405185</v>
          </cell>
          <cell r="F162">
            <v>414132</v>
          </cell>
          <cell r="G162">
            <v>417566</v>
          </cell>
          <cell r="H162">
            <v>420803.4</v>
          </cell>
          <cell r="I162">
            <v>426873</v>
          </cell>
          <cell r="J162">
            <v>437299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 xml:space="preserve">     Clientes</v>
          </cell>
          <cell r="C163">
            <v>398895</v>
          </cell>
          <cell r="D163">
            <v>410770</v>
          </cell>
          <cell r="E163">
            <v>402854</v>
          </cell>
          <cell r="F163">
            <v>411856</v>
          </cell>
          <cell r="G163">
            <v>415466</v>
          </cell>
          <cell r="H163">
            <v>418727.4</v>
          </cell>
          <cell r="I163">
            <v>424873</v>
          </cell>
          <cell r="J163">
            <v>435299</v>
          </cell>
        </row>
        <row r="164">
          <cell r="B164" t="str">
            <v xml:space="preserve">     Ingresos Financieros</v>
          </cell>
          <cell r="C164">
            <v>3424</v>
          </cell>
          <cell r="D164">
            <v>3487</v>
          </cell>
          <cell r="E164">
            <v>2331</v>
          </cell>
          <cell r="F164">
            <v>2276</v>
          </cell>
          <cell r="G164">
            <v>2100</v>
          </cell>
          <cell r="H164">
            <v>2076</v>
          </cell>
          <cell r="I164">
            <v>2000</v>
          </cell>
          <cell r="J164">
            <v>2000</v>
          </cell>
        </row>
        <row r="165">
          <cell r="B165" t="str">
            <v xml:space="preserve">     Otros Cobros</v>
          </cell>
        </row>
        <row r="166">
          <cell r="B166" t="str">
            <v xml:space="preserve"> Pagos</v>
          </cell>
          <cell r="C166">
            <v>292633</v>
          </cell>
          <cell r="D166">
            <v>225732.8</v>
          </cell>
          <cell r="E166">
            <v>154497</v>
          </cell>
          <cell r="F166">
            <v>243199</v>
          </cell>
          <cell r="G166">
            <v>231888</v>
          </cell>
          <cell r="H166">
            <v>408431</v>
          </cell>
          <cell r="I166">
            <v>397569</v>
          </cell>
          <cell r="J166">
            <v>302236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 xml:space="preserve">     Nomina</v>
          </cell>
          <cell r="C167">
            <v>60840</v>
          </cell>
          <cell r="D167">
            <v>35073</v>
          </cell>
          <cell r="E167">
            <v>42591</v>
          </cell>
          <cell r="F167">
            <v>38663</v>
          </cell>
          <cell r="G167">
            <v>34443</v>
          </cell>
          <cell r="H167">
            <v>33896.5</v>
          </cell>
          <cell r="I167">
            <v>57298.400000000001</v>
          </cell>
          <cell r="J167">
            <v>46643</v>
          </cell>
        </row>
        <row r="168">
          <cell r="B168" t="str">
            <v xml:space="preserve">     Proveedores</v>
          </cell>
          <cell r="C168">
            <v>74062</v>
          </cell>
          <cell r="D168">
            <v>75609.399999999994</v>
          </cell>
          <cell r="E168">
            <v>75465</v>
          </cell>
          <cell r="F168">
            <v>74101</v>
          </cell>
          <cell r="G168">
            <v>84707</v>
          </cell>
          <cell r="H168">
            <v>77351.5</v>
          </cell>
          <cell r="I168">
            <v>77080.399999999994</v>
          </cell>
          <cell r="J168">
            <v>86377</v>
          </cell>
        </row>
        <row r="169">
          <cell r="B169" t="str">
            <v xml:space="preserve">     Gastos Financieros</v>
          </cell>
          <cell r="C169">
            <v>18194</v>
          </cell>
          <cell r="D169">
            <v>22083</v>
          </cell>
          <cell r="E169">
            <v>15625</v>
          </cell>
          <cell r="F169">
            <v>9983</v>
          </cell>
          <cell r="G169">
            <v>50921</v>
          </cell>
          <cell r="H169">
            <v>12732</v>
          </cell>
          <cell r="I169">
            <v>15033.4</v>
          </cell>
          <cell r="J169">
            <v>65515</v>
          </cell>
        </row>
        <row r="170">
          <cell r="B170" t="str">
            <v xml:space="preserve">     Impuestos</v>
          </cell>
          <cell r="C170">
            <v>55591</v>
          </cell>
          <cell r="D170">
            <v>54674.400000000001</v>
          </cell>
          <cell r="E170">
            <v>19464</v>
          </cell>
          <cell r="F170">
            <v>41667</v>
          </cell>
          <cell r="G170">
            <v>41395</v>
          </cell>
          <cell r="H170">
            <v>79047</v>
          </cell>
          <cell r="I170">
            <v>79038.399999999994</v>
          </cell>
          <cell r="J170">
            <v>80671</v>
          </cell>
        </row>
        <row r="171">
          <cell r="B171" t="str">
            <v xml:space="preserve">    Comisión de Gerenciamiento</v>
          </cell>
          <cell r="C171">
            <v>79796</v>
          </cell>
          <cell r="D171">
            <v>34198</v>
          </cell>
          <cell r="E171">
            <v>0</v>
          </cell>
          <cell r="F171">
            <v>76987</v>
          </cell>
          <cell r="G171">
            <v>17597</v>
          </cell>
          <cell r="H171">
            <v>19121</v>
          </cell>
          <cell r="I171">
            <v>102774.39999999999</v>
          </cell>
          <cell r="J171">
            <v>19121</v>
          </cell>
        </row>
        <row r="172">
          <cell r="B172" t="str">
            <v xml:space="preserve">     Particpación de Trabajadores</v>
          </cell>
          <cell r="C172">
            <v>1500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 t="str">
            <v xml:space="preserve">     Dividendos</v>
          </cell>
          <cell r="C173">
            <v>1300</v>
          </cell>
          <cell r="D173">
            <v>1250</v>
          </cell>
          <cell r="E173">
            <v>0</v>
          </cell>
          <cell r="F173">
            <v>0</v>
          </cell>
          <cell r="G173">
            <v>980</v>
          </cell>
          <cell r="H173">
            <v>184378</v>
          </cell>
          <cell r="I173">
            <v>2851</v>
          </cell>
          <cell r="J173">
            <v>1901</v>
          </cell>
        </row>
        <row r="174">
          <cell r="B174" t="str">
            <v xml:space="preserve">     Desvinculaciones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62400</v>
          </cell>
        </row>
        <row r="175">
          <cell r="B175" t="str">
            <v xml:space="preserve">     Otros Pagos</v>
          </cell>
          <cell r="C175">
            <v>1350</v>
          </cell>
          <cell r="D175">
            <v>2845</v>
          </cell>
          <cell r="E175">
            <v>1352</v>
          </cell>
          <cell r="F175">
            <v>1798</v>
          </cell>
          <cell r="G175">
            <v>1845</v>
          </cell>
          <cell r="H175">
            <v>1905</v>
          </cell>
          <cell r="I175">
            <v>1093</v>
          </cell>
          <cell r="J175">
            <v>2008</v>
          </cell>
        </row>
        <row r="176">
          <cell r="B176" t="str">
            <v xml:space="preserve"> Inversiones</v>
          </cell>
          <cell r="C176">
            <v>132867</v>
          </cell>
          <cell r="D176">
            <v>106513.3</v>
          </cell>
          <cell r="E176">
            <v>142489</v>
          </cell>
          <cell r="F176">
            <v>136686</v>
          </cell>
          <cell r="G176">
            <v>109983</v>
          </cell>
          <cell r="H176">
            <v>138840.5</v>
          </cell>
          <cell r="I176">
            <v>135292</v>
          </cell>
          <cell r="J176">
            <v>137822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 xml:space="preserve">     Pagos de Inversiones</v>
          </cell>
          <cell r="C177">
            <v>132867</v>
          </cell>
          <cell r="D177">
            <v>106513.3</v>
          </cell>
          <cell r="E177">
            <v>142489</v>
          </cell>
          <cell r="F177">
            <v>136686</v>
          </cell>
          <cell r="G177">
            <v>109983</v>
          </cell>
          <cell r="H177">
            <v>138840.5</v>
          </cell>
          <cell r="I177">
            <v>135292</v>
          </cell>
          <cell r="J177">
            <v>137822</v>
          </cell>
        </row>
        <row r="178">
          <cell r="B178" t="str">
            <v xml:space="preserve"> Recompra de Acciones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B179" t="str">
            <v xml:space="preserve"> Operaciones Financieras</v>
          </cell>
          <cell r="C179">
            <v>23182</v>
          </cell>
          <cell r="D179">
            <v>-84381</v>
          </cell>
          <cell r="E179">
            <v>-137704</v>
          </cell>
          <cell r="F179">
            <v>-10660</v>
          </cell>
          <cell r="G179">
            <v>-109425</v>
          </cell>
          <cell r="H179">
            <v>-22000</v>
          </cell>
          <cell r="I179">
            <v>116000</v>
          </cell>
          <cell r="J179">
            <v>-40537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 xml:space="preserve">     Nuevos Créditos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B181" t="str">
            <v xml:space="preserve">     Amortización de Créditos</v>
          </cell>
          <cell r="C181">
            <v>142405</v>
          </cell>
          <cell r="D181">
            <v>134381</v>
          </cell>
          <cell r="E181">
            <v>137704</v>
          </cell>
          <cell r="F181">
            <v>160660</v>
          </cell>
          <cell r="G181">
            <v>109425</v>
          </cell>
          <cell r="H181">
            <v>42000</v>
          </cell>
          <cell r="I181">
            <v>49480</v>
          </cell>
          <cell r="J181">
            <v>40537</v>
          </cell>
        </row>
        <row r="182">
          <cell r="B182" t="str">
            <v xml:space="preserve">     Coloc. de Bonos-Papeles C.</v>
          </cell>
          <cell r="C182">
            <v>165587</v>
          </cell>
          <cell r="D182">
            <v>50000</v>
          </cell>
          <cell r="E182">
            <v>0</v>
          </cell>
          <cell r="F182">
            <v>150000</v>
          </cell>
          <cell r="H182">
            <v>20000</v>
          </cell>
          <cell r="I182">
            <v>165480</v>
          </cell>
          <cell r="J182">
            <v>0</v>
          </cell>
        </row>
        <row r="183">
          <cell r="B183" t="str">
            <v xml:space="preserve"> Saldo final</v>
          </cell>
          <cell r="C183">
            <v>17630.600000000093</v>
          </cell>
          <cell r="D183">
            <v>8659.2999999999156</v>
          </cell>
          <cell r="E183">
            <v>57046.59999999986</v>
          </cell>
          <cell r="F183">
            <v>59808.59999999986</v>
          </cell>
          <cell r="G183">
            <v>194360.84999999986</v>
          </cell>
          <cell r="H183">
            <v>81261.200000000186</v>
          </cell>
          <cell r="I183">
            <v>56509.600000000093</v>
          </cell>
          <cell r="J183">
            <v>28317.100000000093</v>
          </cell>
          <cell r="K183">
            <v>18969.25000000048</v>
          </cell>
          <cell r="L183">
            <v>26331.150000000605</v>
          </cell>
          <cell r="M183">
            <v>50645.600000000559</v>
          </cell>
          <cell r="N183">
            <v>79446.600000000559</v>
          </cell>
        </row>
        <row r="185">
          <cell r="B185" t="str">
            <v>A un mes</v>
          </cell>
          <cell r="G185" t="str">
            <v>Papeles Comerc.</v>
          </cell>
        </row>
        <row r="186">
          <cell r="B186" t="str">
            <v>A dos meses</v>
          </cell>
          <cell r="G186" t="str">
            <v>Bonos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>
        <row r="1">
          <cell r="A1" t="str">
            <v>Agente11</v>
          </cell>
          <cell r="B1" t="str">
            <v>Cantidad</v>
          </cell>
          <cell r="C1" t="str">
            <v>Activaciones</v>
          </cell>
          <cell r="D1" t="str">
            <v>Cuota</v>
          </cell>
          <cell r="E1" t="str">
            <v>%</v>
          </cell>
          <cell r="F1" t="str">
            <v>Saldo</v>
          </cell>
          <cell r="G1" t="str">
            <v>Activaciones</v>
          </cell>
          <cell r="H1" t="str">
            <v>Cuota</v>
          </cell>
          <cell r="I1" t="str">
            <v>%</v>
          </cell>
          <cell r="J1" t="str">
            <v>Saldo</v>
          </cell>
          <cell r="K1" t="str">
            <v>Activaciones</v>
          </cell>
          <cell r="L1" t="str">
            <v>Cuota</v>
          </cell>
          <cell r="M1" t="str">
            <v>%</v>
          </cell>
          <cell r="N1" t="str">
            <v>Saldo</v>
          </cell>
          <cell r="O1" t="str">
            <v>Activaciones</v>
          </cell>
          <cell r="P1" t="str">
            <v>Cuota</v>
          </cell>
          <cell r="Q1" t="str">
            <v>%</v>
          </cell>
          <cell r="R1" t="str">
            <v>Saldo</v>
          </cell>
          <cell r="S1" t="str">
            <v>Activaciones</v>
          </cell>
          <cell r="T1" t="str">
            <v>Cuota</v>
          </cell>
          <cell r="U1" t="str">
            <v>%</v>
          </cell>
          <cell r="V1" t="str">
            <v>Saldo</v>
          </cell>
          <cell r="W1" t="str">
            <v>Activaciones</v>
          </cell>
          <cell r="X1" t="str">
            <v>Cuota</v>
          </cell>
          <cell r="Y1" t="str">
            <v>%</v>
          </cell>
          <cell r="Z1" t="str">
            <v>Saldo</v>
          </cell>
          <cell r="AA1">
            <v>36708</v>
          </cell>
          <cell r="AB1">
            <v>36739</v>
          </cell>
          <cell r="AC1">
            <v>36770</v>
          </cell>
          <cell r="AD1">
            <v>36800</v>
          </cell>
          <cell r="AE1">
            <v>36831</v>
          </cell>
          <cell r="AF1">
            <v>36861</v>
          </cell>
          <cell r="AG1" t="str">
            <v>Total</v>
          </cell>
          <cell r="AH1">
            <v>36708</v>
          </cell>
          <cell r="AI1">
            <v>36739</v>
          </cell>
          <cell r="AJ1">
            <v>36770</v>
          </cell>
          <cell r="AK1">
            <v>36800</v>
          </cell>
          <cell r="AL1">
            <v>36831</v>
          </cell>
          <cell r="AM1">
            <v>36861</v>
          </cell>
          <cell r="AN1" t="str">
            <v>Total</v>
          </cell>
          <cell r="AO1" t="str">
            <v>Impor_FEL</v>
          </cell>
          <cell r="AP1" t="str">
            <v>IUJulio</v>
          </cell>
          <cell r="AQ1" t="str">
            <v>ITJulio</v>
          </cell>
          <cell r="AR1" t="str">
            <v>IUAgo</v>
          </cell>
          <cell r="AS1" t="str">
            <v>ITAgo</v>
          </cell>
          <cell r="AT1" t="str">
            <v>IUSep</v>
          </cell>
          <cell r="AU1" t="str">
            <v>ITSep</v>
          </cell>
          <cell r="AV1" t="str">
            <v>IUOct</v>
          </cell>
          <cell r="AW1" t="str">
            <v>ITOct</v>
          </cell>
          <cell r="AX1" t="str">
            <v>IUNov</v>
          </cell>
          <cell r="AY1" t="str">
            <v>ITNov</v>
          </cell>
          <cell r="AZ1" t="str">
            <v>IUDic</v>
          </cell>
          <cell r="BA1" t="str">
            <v>ITDic</v>
          </cell>
          <cell r="BB1" t="str">
            <v>ImpBruto</v>
          </cell>
          <cell r="BC1" t="str">
            <v>IVA</v>
          </cell>
          <cell r="BD1" t="str">
            <v>TotFact</v>
          </cell>
        </row>
        <row r="2">
          <cell r="A2" t="str">
            <v>Provintel SRL</v>
          </cell>
          <cell r="B2">
            <v>2</v>
          </cell>
          <cell r="C2">
            <v>1339</v>
          </cell>
          <cell r="D2">
            <v>875</v>
          </cell>
          <cell r="E2">
            <v>1.5302857142857142</v>
          </cell>
          <cell r="F2">
            <v>464</v>
          </cell>
          <cell r="G2">
            <v>1141</v>
          </cell>
          <cell r="H2">
            <v>900</v>
          </cell>
          <cell r="I2">
            <v>1.7833333333333334</v>
          </cell>
          <cell r="J2">
            <v>705</v>
          </cell>
          <cell r="K2">
            <v>979</v>
          </cell>
          <cell r="L2">
            <v>1650</v>
          </cell>
          <cell r="M2">
            <v>1.0206060606060605</v>
          </cell>
          <cell r="N2">
            <v>34</v>
          </cell>
          <cell r="O2">
            <v>897</v>
          </cell>
          <cell r="P2">
            <v>1730</v>
          </cell>
          <cell r="Q2">
            <v>0.53815028901734108</v>
          </cell>
          <cell r="R2">
            <v>0</v>
          </cell>
          <cell r="S2">
            <v>0</v>
          </cell>
          <cell r="T2">
            <v>1730</v>
          </cell>
          <cell r="U2">
            <v>0</v>
          </cell>
          <cell r="V2">
            <v>-1730</v>
          </cell>
          <cell r="X2">
            <v>1700</v>
          </cell>
          <cell r="Y2">
            <v>-1.0176470588235293</v>
          </cell>
          <cell r="Z2">
            <v>-3430</v>
          </cell>
          <cell r="AA2" t="str">
            <v>SI</v>
          </cell>
          <cell r="AB2" t="str">
            <v>SI</v>
          </cell>
          <cell r="AC2" t="str">
            <v>SI</v>
          </cell>
          <cell r="AD2" t="str">
            <v>NO</v>
          </cell>
          <cell r="AE2" t="str">
            <v>NO</v>
          </cell>
          <cell r="AF2" t="str">
            <v>NO</v>
          </cell>
          <cell r="AG2">
            <v>3</v>
          </cell>
          <cell r="AH2" t="str">
            <v>NO</v>
          </cell>
          <cell r="AI2" t="str">
            <v>NO</v>
          </cell>
          <cell r="AJ2" t="str">
            <v>NO</v>
          </cell>
          <cell r="AK2" t="str">
            <v>NO</v>
          </cell>
          <cell r="AL2" t="str">
            <v>NO</v>
          </cell>
          <cell r="AM2" t="str">
            <v>NO</v>
          </cell>
          <cell r="AN2">
            <v>0</v>
          </cell>
          <cell r="AO2">
            <v>0</v>
          </cell>
          <cell r="AP2">
            <v>1190.9100000000001</v>
          </cell>
          <cell r="AQ2">
            <v>2381.8200000000002</v>
          </cell>
          <cell r="AR2">
            <v>1190.9100000000001</v>
          </cell>
          <cell r="AS2">
            <v>2381.8200000000002</v>
          </cell>
          <cell r="AT2">
            <v>1190.9100000000001</v>
          </cell>
          <cell r="AU2">
            <v>2381.8200000000002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7145.4600000000009</v>
          </cell>
          <cell r="BC2">
            <v>1500.5466000000001</v>
          </cell>
          <cell r="BD2">
            <v>8646.0066000000006</v>
          </cell>
        </row>
        <row r="3">
          <cell r="A3" t="str">
            <v>Punilla Traiding SRL (Nvos Serv)</v>
          </cell>
          <cell r="B3">
            <v>1</v>
          </cell>
          <cell r="C3">
            <v>1758</v>
          </cell>
          <cell r="D3">
            <v>1000</v>
          </cell>
          <cell r="E3">
            <v>1.758</v>
          </cell>
          <cell r="F3">
            <v>758</v>
          </cell>
          <cell r="G3">
            <v>1412</v>
          </cell>
          <cell r="H3">
            <v>1050</v>
          </cell>
          <cell r="I3">
            <v>2.0666666666666669</v>
          </cell>
          <cell r="J3">
            <v>1120</v>
          </cell>
          <cell r="K3">
            <v>839</v>
          </cell>
          <cell r="L3">
            <v>2150</v>
          </cell>
          <cell r="M3">
            <v>0.91116279069767447</v>
          </cell>
          <cell r="N3">
            <v>0</v>
          </cell>
          <cell r="O3">
            <v>1142</v>
          </cell>
          <cell r="P3">
            <v>2250</v>
          </cell>
          <cell r="Q3">
            <v>0.50755555555555554</v>
          </cell>
          <cell r="R3">
            <v>0</v>
          </cell>
          <cell r="S3">
            <v>0</v>
          </cell>
          <cell r="T3">
            <v>2250</v>
          </cell>
          <cell r="U3">
            <v>0</v>
          </cell>
          <cell r="V3">
            <v>-2250</v>
          </cell>
          <cell r="X3">
            <v>2200</v>
          </cell>
          <cell r="Y3">
            <v>-1.0227272727272727</v>
          </cell>
          <cell r="Z3">
            <v>-4450</v>
          </cell>
          <cell r="AA3" t="str">
            <v>SI</v>
          </cell>
          <cell r="AB3" t="str">
            <v>SI</v>
          </cell>
          <cell r="AC3" t="str">
            <v>NO</v>
          </cell>
          <cell r="AD3" t="str">
            <v>NO</v>
          </cell>
          <cell r="AE3" t="str">
            <v>NO</v>
          </cell>
          <cell r="AF3" t="str">
            <v>NO</v>
          </cell>
          <cell r="AG3">
            <v>2</v>
          </cell>
          <cell r="AH3" t="str">
            <v>NO</v>
          </cell>
          <cell r="AI3" t="str">
            <v>NO</v>
          </cell>
          <cell r="AJ3" t="str">
            <v>NO</v>
          </cell>
          <cell r="AK3" t="str">
            <v>NO</v>
          </cell>
          <cell r="AL3" t="str">
            <v>NO</v>
          </cell>
          <cell r="AM3" t="str">
            <v>NO</v>
          </cell>
          <cell r="AN3">
            <v>0</v>
          </cell>
          <cell r="AO3">
            <v>0</v>
          </cell>
          <cell r="AP3">
            <v>1190.9100000000001</v>
          </cell>
          <cell r="AQ3">
            <v>1190.9100000000001</v>
          </cell>
          <cell r="AR3">
            <v>1190.9100000000001</v>
          </cell>
          <cell r="AS3">
            <v>1190.9100000000001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2381.8200000000002</v>
          </cell>
          <cell r="BC3">
            <v>500.18220000000002</v>
          </cell>
          <cell r="BD3">
            <v>2882.0022000000004</v>
          </cell>
        </row>
        <row r="4">
          <cell r="A4" t="str">
            <v>StarTV SA</v>
          </cell>
          <cell r="B4">
            <v>2</v>
          </cell>
          <cell r="C4">
            <v>1922</v>
          </cell>
          <cell r="D4">
            <v>1125</v>
          </cell>
          <cell r="E4">
            <v>1.7084444444444444</v>
          </cell>
          <cell r="F4">
            <v>797</v>
          </cell>
          <cell r="G4">
            <v>1108</v>
          </cell>
          <cell r="H4">
            <v>1175</v>
          </cell>
          <cell r="I4">
            <v>1.6212765957446809</v>
          </cell>
          <cell r="J4">
            <v>730</v>
          </cell>
          <cell r="K4">
            <v>1593</v>
          </cell>
          <cell r="L4">
            <v>2400</v>
          </cell>
          <cell r="M4">
            <v>0.96791666666666665</v>
          </cell>
          <cell r="N4">
            <v>0</v>
          </cell>
          <cell r="O4">
            <v>1400</v>
          </cell>
          <cell r="P4">
            <v>2525</v>
          </cell>
          <cell r="Q4">
            <v>0.5544554455445545</v>
          </cell>
          <cell r="R4">
            <v>0</v>
          </cell>
          <cell r="S4">
            <v>0</v>
          </cell>
          <cell r="T4">
            <v>2525</v>
          </cell>
          <cell r="U4">
            <v>0</v>
          </cell>
          <cell r="V4">
            <v>-2525</v>
          </cell>
          <cell r="X4">
            <v>2475</v>
          </cell>
          <cell r="Y4">
            <v>-1.0202020202020201</v>
          </cell>
          <cell r="Z4">
            <v>-5000</v>
          </cell>
          <cell r="AA4" t="str">
            <v>SI</v>
          </cell>
          <cell r="AB4" t="str">
            <v>SI</v>
          </cell>
          <cell r="AC4" t="str">
            <v>NO</v>
          </cell>
          <cell r="AD4" t="str">
            <v>NO</v>
          </cell>
          <cell r="AE4" t="str">
            <v>NO</v>
          </cell>
          <cell r="AF4" t="str">
            <v>NO</v>
          </cell>
          <cell r="AG4">
            <v>2</v>
          </cell>
          <cell r="AH4" t="str">
            <v>NO</v>
          </cell>
          <cell r="AI4" t="str">
            <v>NO</v>
          </cell>
          <cell r="AJ4" t="str">
            <v>NO</v>
          </cell>
          <cell r="AK4" t="str">
            <v>NO</v>
          </cell>
          <cell r="AL4" t="str">
            <v>NO</v>
          </cell>
          <cell r="AM4" t="str">
            <v>NO</v>
          </cell>
          <cell r="AN4">
            <v>0</v>
          </cell>
          <cell r="AO4">
            <v>0</v>
          </cell>
          <cell r="AP4">
            <v>1190.9100000000001</v>
          </cell>
          <cell r="AQ4">
            <v>2381.8200000000002</v>
          </cell>
          <cell r="AR4">
            <v>1190.9100000000001</v>
          </cell>
          <cell r="AS4">
            <v>2381.8200000000002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4763.6400000000003</v>
          </cell>
          <cell r="BC4">
            <v>1000.3644</v>
          </cell>
          <cell r="BD4">
            <v>5764.0044000000007</v>
          </cell>
        </row>
        <row r="5">
          <cell r="A5" t="str">
            <v>TIN de Cristian Duvñak</v>
          </cell>
          <cell r="B5">
            <v>2</v>
          </cell>
          <cell r="C5">
            <v>287</v>
          </cell>
          <cell r="D5">
            <v>350</v>
          </cell>
          <cell r="E5">
            <v>0.82</v>
          </cell>
          <cell r="F5">
            <v>0</v>
          </cell>
          <cell r="G5">
            <v>265</v>
          </cell>
          <cell r="H5">
            <v>375</v>
          </cell>
          <cell r="I5">
            <v>0.70666666666666667</v>
          </cell>
          <cell r="J5">
            <v>0</v>
          </cell>
          <cell r="K5">
            <v>179</v>
          </cell>
          <cell r="L5">
            <v>350</v>
          </cell>
          <cell r="M5">
            <v>0.51142857142857145</v>
          </cell>
          <cell r="N5">
            <v>0</v>
          </cell>
          <cell r="O5">
            <v>288</v>
          </cell>
          <cell r="P5">
            <v>400</v>
          </cell>
          <cell r="Q5">
            <v>0.72</v>
          </cell>
          <cell r="R5">
            <v>0</v>
          </cell>
          <cell r="S5">
            <v>0</v>
          </cell>
          <cell r="T5">
            <v>400</v>
          </cell>
          <cell r="U5">
            <v>0</v>
          </cell>
          <cell r="V5">
            <v>-400</v>
          </cell>
          <cell r="X5">
            <v>375</v>
          </cell>
          <cell r="Y5">
            <v>-1.0666666666666667</v>
          </cell>
          <cell r="Z5">
            <v>-775</v>
          </cell>
          <cell r="AA5" t="str">
            <v>NO</v>
          </cell>
          <cell r="AB5" t="str">
            <v>NO</v>
          </cell>
          <cell r="AC5" t="str">
            <v>NO</v>
          </cell>
          <cell r="AD5" t="str">
            <v>NO</v>
          </cell>
          <cell r="AE5" t="str">
            <v>NO</v>
          </cell>
          <cell r="AF5" t="str">
            <v>NO</v>
          </cell>
          <cell r="AG5">
            <v>0</v>
          </cell>
          <cell r="AH5" t="str">
            <v>NO</v>
          </cell>
          <cell r="AI5" t="str">
            <v>NO</v>
          </cell>
          <cell r="AJ5" t="str">
            <v>NO</v>
          </cell>
          <cell r="AK5" t="str">
            <v>NO</v>
          </cell>
          <cell r="AL5" t="str">
            <v>NO</v>
          </cell>
          <cell r="AM5" t="str">
            <v>NO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"/>
      <sheetName val="Rm-Rf"/>
      <sheetName val="Rp"/>
      <sheetName val="D y E"/>
      <sheetName val="B_U"/>
      <sheetName val="B_L"/>
      <sheetName val="L"/>
      <sheetName val="Ke"/>
      <sheetName val="Kd"/>
      <sheetName val="V_TC"/>
      <sheetName val="WACC empresa"/>
      <sheetName val="WACC cambios met."/>
    </sheetNames>
    <sheetDataSet>
      <sheetData sheetId="0"/>
      <sheetData sheetId="1"/>
      <sheetData sheetId="2"/>
      <sheetData sheetId="3"/>
      <sheetData sheetId="4"/>
      <sheetData sheetId="5">
        <row r="6">
          <cell r="G6">
            <v>0.37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óviles - lineas"/>
      <sheetName val="Móviles - lineas 2"/>
      <sheetName val="Móviles - trafico"/>
      <sheetName val="Móviles - trafico 2"/>
      <sheetName val="Móviles terminado"/>
      <sheetName val="Móviles - número de llamadas"/>
      <sheetName val="Móviles - ingresos"/>
      <sheetName val="Móviles - ingresos 2"/>
      <sheetName val="Móviles - Cobertura"/>
      <sheetName val="Móviles - Red"/>
      <sheetName val=" Móviles - Mayorista"/>
      <sheetName val="meta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óviles - lineas"/>
      <sheetName val="Móviles - lineas 2"/>
      <sheetName val="Móviles - trafico"/>
      <sheetName val="Móviles - trafico 2"/>
      <sheetName val="Móviles terminado"/>
      <sheetName val="Móviles - número de llamadas"/>
      <sheetName val="Móviles - ingresos"/>
      <sheetName val="Móviles - ingresos 2"/>
      <sheetName val="Móviles - Cobertura"/>
      <sheetName val="Móviles - Red"/>
      <sheetName val=" Móviles - Mayorista"/>
      <sheetName val="meta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RESULTADOS"/>
      <sheetName val="BALANCE"/>
      <sheetName val="sapactivexlhiddensheet"/>
      <sheetName val="ERCTRL"/>
    </sheetNames>
    <sheetDataSet>
      <sheetData sheetId="0" refreshError="1">
        <row r="8">
          <cell r="C8">
            <v>1</v>
          </cell>
        </row>
        <row r="12">
          <cell r="C12">
            <v>60070000</v>
          </cell>
        </row>
        <row r="13">
          <cell r="C13" t="str">
            <v>LV GC CD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sapactivexlhiddensheet"/>
    </sheetNames>
    <sheetDataSet>
      <sheetData sheetId="0"/>
      <sheetData sheetId="1" refreshError="1">
        <row r="39">
          <cell r="A39" t="str">
            <v>X</v>
          </cell>
          <cell r="B39" t="str">
            <v>X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sapactivexlhiddensheet"/>
    </sheetNames>
    <sheetDataSet>
      <sheetData sheetId="0"/>
      <sheetData sheetId="1"/>
      <sheetData sheetId="2"/>
      <sheetData sheetId="3" refreshError="1">
        <row r="39">
          <cell r="C39" t="str">
            <v>X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con"/>
      <sheetName val="rescon40"/>
      <sheetName val="cronograma"/>
      <sheetName val="CONS-GS"/>
      <sheetName val="Ingles"/>
      <sheetName val="INPC"/>
      <sheetName val="sapactivexlhiddensheet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>
        <row r="133">
          <cell r="A133" t="str">
            <v>S0099901</v>
          </cell>
          <cell r="B133" t="str">
            <v>S002??</v>
          </cell>
          <cell r="C133" t="str">
            <v>S00105</v>
          </cell>
          <cell r="D133" t="str">
            <v>S00104</v>
          </cell>
          <cell r="E133" t="str">
            <v>S0010304*</v>
          </cell>
          <cell r="F133" t="str">
            <v>S00103??</v>
          </cell>
          <cell r="G133" t="str">
            <v>S00102??</v>
          </cell>
          <cell r="H133" t="str">
            <v>S00101??</v>
          </cell>
          <cell r="I133" t="str">
            <v>SE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$Corrientes"/>
      <sheetName val="Deflactor"/>
      <sheetName val="$Constantes"/>
      <sheetName val="Macro"/>
    </sheetNames>
    <sheetDataSet>
      <sheetData sheetId="0" refreshError="1"/>
      <sheetData sheetId="1" refreshError="1">
        <row r="2">
          <cell r="A2">
            <v>0</v>
          </cell>
          <cell r="B2">
            <v>0</v>
          </cell>
        </row>
        <row r="4">
          <cell r="D4" t="str">
            <v>Activo Total</v>
          </cell>
        </row>
        <row r="5">
          <cell r="A5" t="str">
            <v>ALLTEL</v>
          </cell>
          <cell r="D5">
            <v>5842984000</v>
          </cell>
        </row>
        <row r="6">
          <cell r="D6">
            <v>5876855000</v>
          </cell>
        </row>
        <row r="7">
          <cell r="D7">
            <v>8926844000</v>
          </cell>
        </row>
        <row r="8">
          <cell r="D8">
            <v>9374226000</v>
          </cell>
        </row>
        <row r="9">
          <cell r="D9">
            <v>9861079000</v>
          </cell>
        </row>
        <row r="10">
          <cell r="D10">
            <v>9952879000</v>
          </cell>
        </row>
        <row r="11">
          <cell r="D11">
            <v>10570358000</v>
          </cell>
        </row>
        <row r="12">
          <cell r="D12">
            <v>10774203000</v>
          </cell>
        </row>
        <row r="13">
          <cell r="D13">
            <v>10669818000</v>
          </cell>
        </row>
        <row r="14">
          <cell r="D14">
            <v>12266447000</v>
          </cell>
        </row>
        <row r="15">
          <cell r="D15">
            <v>11840900000</v>
          </cell>
        </row>
        <row r="16">
          <cell r="D16">
            <v>12182000000</v>
          </cell>
        </row>
        <row r="17">
          <cell r="D17">
            <v>11747900000</v>
          </cell>
        </row>
        <row r="18">
          <cell r="D18">
            <v>12284900000</v>
          </cell>
        </row>
        <row r="19">
          <cell r="D19">
            <v>12314700000</v>
          </cell>
        </row>
        <row r="20">
          <cell r="D20">
            <v>12609000000</v>
          </cell>
        </row>
        <row r="21">
          <cell r="D21">
            <v>12526500000</v>
          </cell>
        </row>
        <row r="22">
          <cell r="D22">
            <v>15581000000</v>
          </cell>
        </row>
        <row r="23">
          <cell r="D23">
            <v>16305200000</v>
          </cell>
        </row>
        <row r="24">
          <cell r="D24">
            <v>16389100000</v>
          </cell>
        </row>
        <row r="25">
          <cell r="D25">
            <v>16359600000</v>
          </cell>
        </row>
        <row r="26">
          <cell r="D26">
            <v>16607800000</v>
          </cell>
        </row>
        <row r="27">
          <cell r="D27">
            <v>16451700000</v>
          </cell>
        </row>
        <row r="28">
          <cell r="D28">
            <v>16661100000</v>
          </cell>
        </row>
        <row r="29">
          <cell r="D29">
            <v>16539600000</v>
          </cell>
        </row>
        <row r="30">
          <cell r="D30">
            <v>16462000000</v>
          </cell>
        </row>
      </sheetData>
      <sheetData sheetId="2" refreshError="1">
        <row r="3">
          <cell r="C3">
            <v>1.1393568147013784</v>
          </cell>
        </row>
        <row r="4">
          <cell r="C4">
            <v>1.1402298850574712</v>
          </cell>
        </row>
        <row r="5">
          <cell r="C5">
            <v>1.1411042944785277</v>
          </cell>
        </row>
        <row r="6">
          <cell r="C6">
            <v>1.1376146788990826</v>
          </cell>
        </row>
        <row r="7">
          <cell r="C7">
            <v>1.13587786259542</v>
          </cell>
        </row>
        <row r="8">
          <cell r="C8">
            <v>1.1264193792581378</v>
          </cell>
        </row>
        <row r="9">
          <cell r="C9">
            <v>1.1162790697674418</v>
          </cell>
        </row>
        <row r="10">
          <cell r="C10">
            <v>1.1046770601336304</v>
          </cell>
        </row>
        <row r="11">
          <cell r="C11">
            <v>1.0901098901098902</v>
          </cell>
        </row>
        <row r="12">
          <cell r="C12">
            <v>1.0853391684901532</v>
          </cell>
        </row>
        <row r="13">
          <cell r="C13">
            <v>1.0782608695652174</v>
          </cell>
        </row>
        <row r="14">
          <cell r="C14">
            <v>1.0620985010706638</v>
          </cell>
        </row>
        <row r="15">
          <cell r="C15">
            <v>1.0478873239436621</v>
          </cell>
        </row>
        <row r="16">
          <cell r="C16">
            <v>1.0449438202247192</v>
          </cell>
        </row>
        <row r="17">
          <cell r="C17">
            <v>1.0583214793741111</v>
          </cell>
        </row>
        <row r="18">
          <cell r="C18">
            <v>1.0751445086705202</v>
          </cell>
        </row>
        <row r="19">
          <cell r="C19">
            <v>1.0774800868935555</v>
          </cell>
        </row>
        <row r="20">
          <cell r="C20">
            <v>1.0743682310469316</v>
          </cell>
        </row>
        <row r="21">
          <cell r="C21">
            <v>1.0735930735930737</v>
          </cell>
        </row>
        <row r="22">
          <cell r="C22">
            <v>1.0651395848246243</v>
          </cell>
        </row>
        <row r="23">
          <cell r="C23">
            <v>1.0420168067226891</v>
          </cell>
        </row>
        <row r="24">
          <cell r="C24">
            <v>1.0486257928118394</v>
          </cell>
        </row>
        <row r="25">
          <cell r="C25">
            <v>1.0369337979094078</v>
          </cell>
        </row>
        <row r="26">
          <cell r="C26">
            <v>1.029757785467128</v>
          </cell>
        </row>
        <row r="27">
          <cell r="C27">
            <v>1.0205761316872428</v>
          </cell>
        </row>
        <row r="28">
          <cell r="C28">
            <v>1</v>
          </cell>
        </row>
      </sheetData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en"/>
      <sheetName val="ECAMBIOS"/>
      <sheetName val="DESECAMB"/>
      <sheetName val="Resumen F20"/>
      <sheetName val="B 12 Bancos"/>
      <sheetName val="Resumen"/>
      <sheetName val="Detalle"/>
      <sheetName val="Financ"/>
      <sheetName val="Reclasificaciones"/>
      <sheetName val="LATAM"/>
      <sheetName val="Inv. empresa"/>
      <sheetName val="RetanmInvperm"/>
      <sheetName val="Cred.Merc."/>
      <sheetName val="Resumen Depr. Amort."/>
      <sheetName val="Balance"/>
      <sheetName val="Resultados"/>
      <sheetName val="Financ. (Fc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Agregada 2001-2006"/>
      <sheetName val="latinoamerica"/>
      <sheetName val="Escenario Global"/>
      <sheetName val="Grupo Telefonica"/>
      <sheetName val="Telmex"/>
      <sheetName val="T móviles"/>
      <sheetName val="America Movil"/>
      <sheetName val="Inv empre peru"/>
      <sheetName val="Ing empre peru"/>
      <sheetName val="inv TdP detalle"/>
      <sheetName val="Cobert distr móvil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TC:</v>
          </cell>
        </row>
        <row r="4">
          <cell r="B4">
            <v>2001</v>
          </cell>
          <cell r="C4">
            <v>2002</v>
          </cell>
        </row>
        <row r="5">
          <cell r="B5">
            <v>47755</v>
          </cell>
          <cell r="C5">
            <v>68470</v>
          </cell>
        </row>
        <row r="6">
          <cell r="B6">
            <v>27991</v>
          </cell>
          <cell r="C6">
            <v>3577</v>
          </cell>
        </row>
        <row r="7">
          <cell r="B7">
            <v>8042</v>
          </cell>
          <cell r="C7">
            <v>31570</v>
          </cell>
        </row>
        <row r="8">
          <cell r="B8">
            <v>83788</v>
          </cell>
          <cell r="C8">
            <v>103617</v>
          </cell>
        </row>
        <row r="10">
          <cell r="B10">
            <v>2001</v>
          </cell>
          <cell r="C10">
            <v>2002</v>
          </cell>
        </row>
        <row r="11">
          <cell r="B11">
            <v>4490.6153614684426</v>
          </cell>
          <cell r="C11">
            <v>6438.5390807191761</v>
          </cell>
        </row>
        <row r="12">
          <cell r="B12">
            <v>2632.1184081847591</v>
          </cell>
          <cell r="C12">
            <v>336.36124275934702</v>
          </cell>
        </row>
        <row r="13">
          <cell r="B13">
            <v>756.22508086963069</v>
          </cell>
          <cell r="C13">
            <v>2968.667719852554</v>
          </cell>
        </row>
        <row r="14">
          <cell r="B14">
            <v>7878.9588505228321</v>
          </cell>
          <cell r="C14">
            <v>9743.5680433310772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CIAS2"/>
      <sheetName val="RELCIASGPOS"/>
      <sheetName val="RELCIASORDENALFAB."/>
      <sheetName val="Hoja1"/>
      <sheetName val="Financ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MX"/>
      <sheetName val="L.D."/>
      <sheetName val="RES EJEC "/>
      <sheetName val="TELNOR"/>
      <sheetName val="NVAPREST."/>
      <sheetName val="NVORES EJEC "/>
      <sheetName val="otros"/>
      <sheetName val="PLAN-PROG"/>
      <sheetName val="RESxFILIAL"/>
      <sheetName val="Telecom Assumptions"/>
      <sheetName val="MobileIB"/>
      <sheetName val="DETALLE CLP$"/>
      <sheetName val="Tasas"/>
      <sheetName val="15"/>
      <sheetName val="10"/>
      <sheetName val="05"/>
      <sheetName val="35"/>
      <sheetName val="45"/>
      <sheetName val="20"/>
      <sheetName val="40"/>
      <sheetName val="RESDIV"/>
      <sheetName val="55"/>
      <sheetName val="25"/>
      <sheetName val="Cuadro U$D"/>
      <sheetName val="ONYX"/>
      <sheetName val="SON-VARIAÇÃO CAMBIAL DEZ.05"/>
      <sheetName val="Inputs"/>
      <sheetName val="SON-VAR. CAMBIAL-IR-FINAN-JAN06"/>
      <sheetName val="Formato SILA Inversión 2007"/>
      <sheetName val="RELCIAS2"/>
      <sheetName val="Base"/>
      <sheetName val="Argentina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S"/>
      <sheetName val="S2"/>
      <sheetName val="Com"/>
      <sheetName val="59"/>
      <sheetName val="60"/>
      <sheetName val="61"/>
      <sheetName val="62"/>
      <sheetName val="63"/>
      <sheetName val="64"/>
    </sheetNames>
    <sheetDataSet>
      <sheetData sheetId="0" refreshError="1">
        <row r="1">
          <cell r="D1">
            <v>0</v>
          </cell>
        </row>
        <row r="8">
          <cell r="B8" t="str">
            <v>Nº</v>
          </cell>
          <cell r="C8" t="str">
            <v>Mes Largo</v>
          </cell>
          <cell r="D8" t="str">
            <v>Mes Corto</v>
          </cell>
          <cell r="E8" t="str">
            <v>Mes L c Año</v>
          </cell>
          <cell r="F8" t="str">
            <v>M C c Año</v>
          </cell>
          <cell r="G8" t="str">
            <v>Mes L c Año A</v>
          </cell>
          <cell r="H8" t="str">
            <v>Mes C c Año A</v>
          </cell>
        </row>
        <row r="9">
          <cell r="B9">
            <v>1</v>
          </cell>
          <cell r="C9" t="str">
            <v xml:space="preserve">Enero </v>
          </cell>
          <cell r="D9" t="str">
            <v xml:space="preserve">Ene </v>
          </cell>
          <cell r="E9" t="str">
            <v>Enero 2000</v>
          </cell>
          <cell r="F9" t="str">
            <v>Ene 2000</v>
          </cell>
          <cell r="G9" t="str">
            <v>Enero 1999</v>
          </cell>
          <cell r="H9" t="str">
            <v>Ene 1999</v>
          </cell>
        </row>
        <row r="10">
          <cell r="B10">
            <v>2</v>
          </cell>
          <cell r="C10" t="str">
            <v xml:space="preserve">Febrero </v>
          </cell>
          <cell r="D10" t="str">
            <v xml:space="preserve">Feb </v>
          </cell>
          <cell r="E10" t="str">
            <v>Febrero 2000</v>
          </cell>
          <cell r="F10" t="str">
            <v>Feb 2000</v>
          </cell>
          <cell r="G10" t="str">
            <v>Febrero 1999</v>
          </cell>
          <cell r="H10" t="str">
            <v>Feb 1999</v>
          </cell>
        </row>
        <row r="11">
          <cell r="B11">
            <v>3</v>
          </cell>
          <cell r="C11" t="str">
            <v xml:space="preserve">Marzo </v>
          </cell>
          <cell r="D11" t="str">
            <v xml:space="preserve">Mar </v>
          </cell>
          <cell r="E11" t="str">
            <v>Marzo 2000</v>
          </cell>
          <cell r="F11" t="str">
            <v>Mar 2000</v>
          </cell>
          <cell r="G11" t="str">
            <v>Marzo 1999</v>
          </cell>
          <cell r="H11" t="str">
            <v>Mar 1999</v>
          </cell>
        </row>
        <row r="12">
          <cell r="B12">
            <v>4</v>
          </cell>
          <cell r="C12" t="str">
            <v xml:space="preserve">Abril </v>
          </cell>
          <cell r="D12" t="str">
            <v xml:space="preserve">Abr </v>
          </cell>
          <cell r="E12" t="str">
            <v>Abril 2000</v>
          </cell>
          <cell r="F12" t="str">
            <v>Abr 2000</v>
          </cell>
          <cell r="G12" t="str">
            <v>Abril 1999</v>
          </cell>
          <cell r="H12" t="str">
            <v>Abr 1999</v>
          </cell>
        </row>
        <row r="13">
          <cell r="B13">
            <v>5</v>
          </cell>
          <cell r="C13" t="str">
            <v xml:space="preserve">Mayo </v>
          </cell>
          <cell r="D13" t="str">
            <v xml:space="preserve">May </v>
          </cell>
          <cell r="E13" t="str">
            <v>Mayo 2000</v>
          </cell>
          <cell r="F13" t="str">
            <v>May 2000</v>
          </cell>
          <cell r="G13" t="str">
            <v>Mayo 1999</v>
          </cell>
          <cell r="H13" t="str">
            <v>May 1999</v>
          </cell>
        </row>
        <row r="14">
          <cell r="B14">
            <v>6</v>
          </cell>
          <cell r="C14" t="str">
            <v xml:space="preserve">Junio </v>
          </cell>
          <cell r="D14" t="str">
            <v xml:space="preserve">Jun </v>
          </cell>
          <cell r="E14" t="str">
            <v>Junio 2000</v>
          </cell>
          <cell r="F14" t="str">
            <v>Jun 2000</v>
          </cell>
          <cell r="G14" t="str">
            <v>Junio 1999</v>
          </cell>
          <cell r="H14" t="str">
            <v>Jun 1999</v>
          </cell>
        </row>
        <row r="15">
          <cell r="B15">
            <v>7</v>
          </cell>
          <cell r="C15" t="str">
            <v xml:space="preserve">Julio </v>
          </cell>
          <cell r="D15" t="str">
            <v xml:space="preserve">Jul </v>
          </cell>
          <cell r="E15" t="str">
            <v>Julio 2000</v>
          </cell>
          <cell r="F15" t="str">
            <v>Jul 2000</v>
          </cell>
          <cell r="G15" t="str">
            <v>Julio 1999</v>
          </cell>
          <cell r="H15" t="str">
            <v>Jul 1999</v>
          </cell>
        </row>
        <row r="16">
          <cell r="B16">
            <v>8</v>
          </cell>
          <cell r="C16" t="str">
            <v xml:space="preserve">Agosto </v>
          </cell>
          <cell r="D16" t="str">
            <v xml:space="preserve">Ago </v>
          </cell>
          <cell r="E16" t="str">
            <v>Agosto 2000</v>
          </cell>
          <cell r="F16" t="str">
            <v>Ago 2000</v>
          </cell>
          <cell r="G16" t="str">
            <v>Agosto 1999</v>
          </cell>
          <cell r="H16" t="str">
            <v>Ago 1999</v>
          </cell>
        </row>
        <row r="17">
          <cell r="B17">
            <v>9</v>
          </cell>
          <cell r="C17" t="str">
            <v xml:space="preserve">Septiembre </v>
          </cell>
          <cell r="D17" t="str">
            <v xml:space="preserve">Sep </v>
          </cell>
          <cell r="E17" t="str">
            <v>Septiembre 2000</v>
          </cell>
          <cell r="F17" t="str">
            <v>Sep 2000</v>
          </cell>
          <cell r="G17" t="str">
            <v>Septiembre 1999</v>
          </cell>
          <cell r="H17" t="str">
            <v>Sep 1999</v>
          </cell>
        </row>
        <row r="18">
          <cell r="B18">
            <v>10</v>
          </cell>
          <cell r="C18" t="str">
            <v xml:space="preserve">Octubre </v>
          </cell>
          <cell r="D18" t="str">
            <v xml:space="preserve">Oct </v>
          </cell>
          <cell r="E18" t="str">
            <v>Octubre 2000</v>
          </cell>
          <cell r="F18" t="str">
            <v>Oct 2000</v>
          </cell>
          <cell r="G18" t="str">
            <v>Octubre 1999</v>
          </cell>
          <cell r="H18" t="str">
            <v>Oct 1999</v>
          </cell>
        </row>
        <row r="19">
          <cell r="B19">
            <v>11</v>
          </cell>
          <cell r="C19" t="str">
            <v xml:space="preserve">Noviembre </v>
          </cell>
          <cell r="D19" t="str">
            <v xml:space="preserve">Nov </v>
          </cell>
          <cell r="E19" t="str">
            <v>Noviembre 2000</v>
          </cell>
          <cell r="F19" t="str">
            <v>Nov 2000</v>
          </cell>
          <cell r="G19" t="str">
            <v>Noviembre 1999</v>
          </cell>
          <cell r="H19" t="str">
            <v>Nov 1999</v>
          </cell>
        </row>
        <row r="20">
          <cell r="B20">
            <v>12</v>
          </cell>
          <cell r="C20" t="str">
            <v xml:space="preserve">Diciembre </v>
          </cell>
          <cell r="D20" t="str">
            <v xml:space="preserve">Dic </v>
          </cell>
          <cell r="E20" t="str">
            <v>Diciembre 2000</v>
          </cell>
          <cell r="F20" t="str">
            <v>Dic 2000</v>
          </cell>
          <cell r="G20" t="str">
            <v>Diciembre 1999</v>
          </cell>
          <cell r="H20" t="str">
            <v>Dic 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"/>
      <sheetName val="gtos"/>
      <sheetName val="RESCON15"/>
      <sheetName val="ING"/>
      <sheetName val="ESTADO DE RESULTADOS"/>
      <sheetName val="TELMEX"/>
      <sheetName val="CATPOS"/>
      <sheetName val="GLOBAL"/>
      <sheetName val="RESTMX"/>
    </sheetNames>
    <sheetDataSet>
      <sheetData sheetId="0" refreshError="1">
        <row r="445">
          <cell r="AH4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-1"/>
      <sheetName val="BALGRAL"/>
      <sheetName val="RECL.CTO"/>
      <sheetName val="CIF-3 ANALIT"/>
      <sheetName val="EDO-RES"/>
      <sheetName val="NVACIF-3"/>
      <sheetName val="CIF-5"/>
      <sheetName val="Hoja8"/>
      <sheetName val="CUADRE"/>
      <sheetName val="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AS.TMX.ENE-SEPT. 08ACTUALIZ."/>
      <sheetName val="TPART_ENE_SEPT2008"/>
      <sheetName val="RECOMPRA"/>
    </sheetNames>
    <sheetDataSet>
      <sheetData sheetId="0" refreshError="1"/>
      <sheetData sheetId="1" refreshError="1">
        <row r="1">
          <cell r="A1" t="str">
            <v>ACRE</v>
          </cell>
          <cell r="B1" t="str">
            <v>EMPRESA</v>
          </cell>
          <cell r="C1" t="str">
            <v>IMPORTE</v>
          </cell>
          <cell r="D1" t="str">
            <v>CANT</v>
          </cell>
          <cell r="E1" t="str">
            <v>CONCEPTO</v>
          </cell>
          <cell r="F1" t="str">
            <v>TIPO</v>
          </cell>
          <cell r="G1" t="str">
            <v>ENERO</v>
          </cell>
          <cell r="H1" t="str">
            <v>FEBRERO</v>
          </cell>
          <cell r="I1" t="str">
            <v>MARZO</v>
          </cell>
          <cell r="J1" t="str">
            <v>ABRIL</v>
          </cell>
          <cell r="K1" t="str">
            <v>MAYO</v>
          </cell>
          <cell r="L1" t="str">
            <v>JUNIO</v>
          </cell>
          <cell r="M1" t="str">
            <v>JULIO</v>
          </cell>
          <cell r="N1" t="str">
            <v>AGOSTO</v>
          </cell>
          <cell r="O1" t="str">
            <v>SEPTIEMBRE</v>
          </cell>
        </row>
        <row r="2">
          <cell r="A2" t="str">
            <v>71960</v>
          </cell>
          <cell r="B2" t="str">
            <v>2WIRE, INC.</v>
          </cell>
          <cell r="C2">
            <v>-1422385920.6900001</v>
          </cell>
          <cell r="D2">
            <v>221</v>
          </cell>
          <cell r="E2" t="str">
            <v>MODEM PARA INTERNET</v>
          </cell>
          <cell r="F2" t="str">
            <v>G</v>
          </cell>
          <cell r="G2">
            <v>-84659344.269999996</v>
          </cell>
          <cell r="H2">
            <v>-260624045.40000001</v>
          </cell>
          <cell r="I2">
            <v>-128914470.26000001</v>
          </cell>
          <cell r="J2">
            <v>-7769553.7400000002</v>
          </cell>
          <cell r="K2">
            <v>-300200620.37</v>
          </cell>
          <cell r="L2">
            <v>-233706640.61000001</v>
          </cell>
          <cell r="M2">
            <v>-224218123.72999999</v>
          </cell>
          <cell r="N2">
            <v>-63800186.130000003</v>
          </cell>
          <cell r="O2">
            <v>-118492936.18000001</v>
          </cell>
        </row>
        <row r="3">
          <cell r="B3" t="str">
            <v>Total 2WIRE, INC.</v>
          </cell>
          <cell r="C3">
            <v>-1422385920.6900001</v>
          </cell>
          <cell r="D3">
            <v>221</v>
          </cell>
          <cell r="G3">
            <v>-84659344.269999996</v>
          </cell>
          <cell r="H3">
            <v>-260624045.40000001</v>
          </cell>
          <cell r="I3">
            <v>-128914470.26000001</v>
          </cell>
          <cell r="J3">
            <v>-7769553.7400000002</v>
          </cell>
          <cell r="K3">
            <v>-300200620.37</v>
          </cell>
          <cell r="L3">
            <v>-233706640.61000001</v>
          </cell>
          <cell r="M3">
            <v>-224218123.72999999</v>
          </cell>
          <cell r="N3">
            <v>-63800186.130000003</v>
          </cell>
          <cell r="O3">
            <v>-118492936.18000001</v>
          </cell>
        </row>
        <row r="4">
          <cell r="A4" t="str">
            <v>62564</v>
          </cell>
          <cell r="B4" t="str">
            <v>ACER COMPUTEC MEXICO, S.A</v>
          </cell>
          <cell r="C4">
            <v>-101734776.56</v>
          </cell>
          <cell r="D4">
            <v>24</v>
          </cell>
          <cell r="E4" t="str">
            <v>COMPUTADORAS Y LAP TOP</v>
          </cell>
          <cell r="F4" t="str">
            <v>A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-76700436.239999995</v>
          </cell>
          <cell r="N4">
            <v>-23821616.579999998</v>
          </cell>
          <cell r="O4">
            <v>-1212723.74</v>
          </cell>
        </row>
        <row r="5">
          <cell r="A5" t="str">
            <v>62564</v>
          </cell>
          <cell r="B5" t="str">
            <v>ACER COMPUTEC MEXICO, S.A</v>
          </cell>
          <cell r="C5">
            <v>-22225705</v>
          </cell>
          <cell r="D5">
            <v>4</v>
          </cell>
          <cell r="E5" t="str">
            <v>LAP TOPS</v>
          </cell>
          <cell r="F5" t="str">
            <v>A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-22225705</v>
          </cell>
        </row>
        <row r="6">
          <cell r="A6" t="str">
            <v>62564</v>
          </cell>
          <cell r="B6" t="str">
            <v>ACER COMPUTEC MEXICO, S.A</v>
          </cell>
          <cell r="C6">
            <v>-7836257.5499999998</v>
          </cell>
          <cell r="D6">
            <v>3</v>
          </cell>
          <cell r="E6" t="str">
            <v>SERVICIOS PARA CONSTRUCCION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-7836257.5499999998</v>
          </cell>
          <cell r="M6">
            <v>0</v>
          </cell>
          <cell r="N6">
            <v>0</v>
          </cell>
          <cell r="O6">
            <v>0</v>
          </cell>
        </row>
        <row r="7">
          <cell r="B7" t="str">
            <v>Total ACER COMPUTEC MEXICO, S.A</v>
          </cell>
          <cell r="C7">
            <v>-131796739.11</v>
          </cell>
          <cell r="D7">
            <v>31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-7836257.5499999998</v>
          </cell>
          <cell r="M7">
            <v>-76700436.239999995</v>
          </cell>
          <cell r="N7">
            <v>-23821616.579999998</v>
          </cell>
          <cell r="O7">
            <v>-23438428.739999998</v>
          </cell>
        </row>
        <row r="8">
          <cell r="A8" t="str">
            <v>62910</v>
          </cell>
          <cell r="B8" t="str">
            <v>ADMINISTRACION INTEGRAL DE ALIMENTO</v>
          </cell>
          <cell r="C8">
            <v>-6820</v>
          </cell>
          <cell r="D8">
            <v>1</v>
          </cell>
          <cell r="E8" t="str">
            <v>SERVICIO  DE ALIMENTOS</v>
          </cell>
          <cell r="F8" t="str">
            <v>G</v>
          </cell>
          <cell r="G8">
            <v>0</v>
          </cell>
          <cell r="H8">
            <v>0</v>
          </cell>
          <cell r="I8">
            <v>0</v>
          </cell>
          <cell r="J8">
            <v>-6820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Total ADMINISTRACION INTEGRAL DE ALIMENTO</v>
          </cell>
          <cell r="C9">
            <v>-6820</v>
          </cell>
          <cell r="D9">
            <v>1</v>
          </cell>
          <cell r="G9">
            <v>0</v>
          </cell>
          <cell r="H9">
            <v>0</v>
          </cell>
          <cell r="I9">
            <v>0</v>
          </cell>
          <cell r="J9">
            <v>-6820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20080</v>
          </cell>
          <cell r="B10" t="str">
            <v>ALESTRA, S. DE R.L. DE C.</v>
          </cell>
          <cell r="C10">
            <v>-251110.55</v>
          </cell>
          <cell r="D10">
            <v>1</v>
          </cell>
          <cell r="E10" t="str">
            <v>CANCEL. PROY. ESPECIAL</v>
          </cell>
          <cell r="F10" t="str">
            <v>G</v>
          </cell>
          <cell r="G10">
            <v>0</v>
          </cell>
          <cell r="H10">
            <v>0</v>
          </cell>
          <cell r="I10">
            <v>-251110.55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20080</v>
          </cell>
          <cell r="B11" t="str">
            <v>ALESTRA, S. DE R.L. DE C.</v>
          </cell>
          <cell r="C11">
            <v>-2932877.98</v>
          </cell>
          <cell r="D11">
            <v>5</v>
          </cell>
          <cell r="E11" t="str">
            <v>COMISION POR SERV. ADSL</v>
          </cell>
          <cell r="F11" t="str">
            <v>G</v>
          </cell>
          <cell r="G11">
            <v>-398863.6</v>
          </cell>
          <cell r="H11">
            <v>0</v>
          </cell>
          <cell r="I11">
            <v>-403034.66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-2130979.7200000002</v>
          </cell>
          <cell r="O11">
            <v>0</v>
          </cell>
        </row>
        <row r="12">
          <cell r="A12" t="str">
            <v>20080</v>
          </cell>
          <cell r="B12" t="str">
            <v>ALESTRA, S. DE R.L. DE C.</v>
          </cell>
          <cell r="C12">
            <v>-2798339.93</v>
          </cell>
          <cell r="D12">
            <v>7</v>
          </cell>
          <cell r="E12" t="str">
            <v>CONSUMOS OPERADORES L.D.</v>
          </cell>
          <cell r="F12" t="str">
            <v>G</v>
          </cell>
          <cell r="G12">
            <v>-474351.32</v>
          </cell>
          <cell r="H12">
            <v>0</v>
          </cell>
          <cell r="I12">
            <v>-577104.69999999995</v>
          </cell>
          <cell r="J12">
            <v>-599329.62</v>
          </cell>
          <cell r="K12">
            <v>-568083.79</v>
          </cell>
          <cell r="L12">
            <v>-579470.5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20080</v>
          </cell>
          <cell r="B13" t="str">
            <v>ALESTRA, S. DE R.L. DE C.</v>
          </cell>
          <cell r="C13">
            <v>-928353.91</v>
          </cell>
          <cell r="D13">
            <v>3</v>
          </cell>
          <cell r="E13" t="str">
            <v>COUBICACION</v>
          </cell>
          <cell r="F13" t="str">
            <v>G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-297031.09999999998</v>
          </cell>
          <cell r="N13">
            <v>-331400.33</v>
          </cell>
          <cell r="O13">
            <v>-299922.48</v>
          </cell>
        </row>
        <row r="14">
          <cell r="A14" t="str">
            <v>20080</v>
          </cell>
          <cell r="B14" t="str">
            <v>ALESTRA, S. DE R.L. DE C.</v>
          </cell>
          <cell r="C14">
            <v>-291070.07</v>
          </cell>
          <cell r="D14">
            <v>6</v>
          </cell>
          <cell r="E14" t="str">
            <v>GASTOS DE INSTALACION</v>
          </cell>
          <cell r="F14" t="str">
            <v>G</v>
          </cell>
          <cell r="G14">
            <v>-96266.85</v>
          </cell>
          <cell r="H14">
            <v>0</v>
          </cell>
          <cell r="I14">
            <v>0</v>
          </cell>
          <cell r="J14">
            <v>0</v>
          </cell>
          <cell r="K14">
            <v>-194803.22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20080</v>
          </cell>
          <cell r="B15" t="str">
            <v>ALESTRA, S. DE R.L. DE C.</v>
          </cell>
          <cell r="C15">
            <v>-1352923.1</v>
          </cell>
          <cell r="D15">
            <v>5</v>
          </cell>
          <cell r="E15" t="str">
            <v>INTERCONEXION L.D.</v>
          </cell>
          <cell r="F15" t="str">
            <v>G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-343129.84</v>
          </cell>
          <cell r="N15">
            <v>-431097.19</v>
          </cell>
          <cell r="O15">
            <v>-578696.06999999995</v>
          </cell>
        </row>
        <row r="16">
          <cell r="A16" t="str">
            <v>20080</v>
          </cell>
          <cell r="B16" t="str">
            <v>ALESTRA, S. DE R.L. DE C.</v>
          </cell>
          <cell r="C16">
            <v>-1765666.96</v>
          </cell>
          <cell r="D16">
            <v>6</v>
          </cell>
          <cell r="E16" t="str">
            <v>RENTA COUBICACION</v>
          </cell>
          <cell r="F16" t="str">
            <v>G</v>
          </cell>
          <cell r="G16">
            <v>-291110.96000000002</v>
          </cell>
          <cell r="H16">
            <v>-292314.53999999998</v>
          </cell>
          <cell r="I16">
            <v>-293669.46999999997</v>
          </cell>
          <cell r="J16">
            <v>-294542.39</v>
          </cell>
          <cell r="K16">
            <v>-296677.18</v>
          </cell>
          <cell r="L16">
            <v>-297352.42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Total ALESTRA, S. DE R.L. DE C.</v>
          </cell>
          <cell r="C17">
            <v>-10320342.5</v>
          </cell>
          <cell r="D17">
            <v>33</v>
          </cell>
          <cell r="G17">
            <v>-1260592.73</v>
          </cell>
          <cell r="H17">
            <v>-292314.53999999998</v>
          </cell>
          <cell r="I17">
            <v>-1524919.38</v>
          </cell>
          <cell r="J17">
            <v>-893872.01</v>
          </cell>
          <cell r="K17">
            <v>-1059564.19</v>
          </cell>
          <cell r="L17">
            <v>-876822.91999999993</v>
          </cell>
          <cell r="M17">
            <v>-640160.93999999994</v>
          </cell>
          <cell r="N17">
            <v>-2893477.24</v>
          </cell>
          <cell r="O17">
            <v>-878618.54999999993</v>
          </cell>
        </row>
        <row r="18">
          <cell r="A18" t="str">
            <v>50075</v>
          </cell>
          <cell r="B18" t="str">
            <v>AMATECH, S.A. DE C.V.</v>
          </cell>
          <cell r="C18">
            <v>-1365214.9</v>
          </cell>
          <cell r="D18">
            <v>14</v>
          </cell>
          <cell r="E18" t="str">
            <v>SERVICIO DE CALL CENTER</v>
          </cell>
          <cell r="F18" t="str">
            <v>G</v>
          </cell>
          <cell r="G18">
            <v>-145817.73000000001</v>
          </cell>
          <cell r="H18">
            <v>0</v>
          </cell>
          <cell r="I18">
            <v>-1219397.17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50075</v>
          </cell>
          <cell r="B19" t="str">
            <v>AMATECH, S.A. DE C.V.</v>
          </cell>
          <cell r="C19">
            <v>-52594662.590000004</v>
          </cell>
          <cell r="D19">
            <v>17</v>
          </cell>
          <cell r="E19" t="str">
            <v>SERVICIO DE TECMARKETING</v>
          </cell>
          <cell r="F19" t="str">
            <v>G</v>
          </cell>
          <cell r="G19">
            <v>0</v>
          </cell>
          <cell r="H19">
            <v>0</v>
          </cell>
          <cell r="I19">
            <v>-16207613.09</v>
          </cell>
          <cell r="J19">
            <v>0</v>
          </cell>
          <cell r="K19">
            <v>-6728447.4299999997</v>
          </cell>
          <cell r="L19">
            <v>-8884205.5099999998</v>
          </cell>
          <cell r="M19">
            <v>-13951802.74</v>
          </cell>
          <cell r="N19">
            <v>-6822593.8200000003</v>
          </cell>
          <cell r="O19">
            <v>0</v>
          </cell>
        </row>
        <row r="20">
          <cell r="B20" t="str">
            <v>Total AMATECH, S.A. DE C.V.</v>
          </cell>
          <cell r="C20">
            <v>-53959877.490000002</v>
          </cell>
          <cell r="D20">
            <v>31</v>
          </cell>
          <cell r="G20">
            <v>-145817.73000000001</v>
          </cell>
          <cell r="H20">
            <v>0</v>
          </cell>
          <cell r="I20">
            <v>-17427010.259999998</v>
          </cell>
          <cell r="J20">
            <v>0</v>
          </cell>
          <cell r="K20">
            <v>-6728447.4299999997</v>
          </cell>
          <cell r="L20">
            <v>-8884205.5099999998</v>
          </cell>
          <cell r="M20">
            <v>-13951802.74</v>
          </cell>
          <cell r="N20">
            <v>-6822593.8200000003</v>
          </cell>
          <cell r="O20">
            <v>0</v>
          </cell>
        </row>
        <row r="21">
          <cell r="A21" t="str">
            <v>645068</v>
          </cell>
          <cell r="B21" t="str">
            <v>ARGENTINA TECHTEL</v>
          </cell>
          <cell r="C21">
            <v>-2263690.37</v>
          </cell>
          <cell r="D21">
            <v>5</v>
          </cell>
          <cell r="E21" t="str">
            <v>ENLACE MUNDIAL</v>
          </cell>
          <cell r="F21" t="str">
            <v>G</v>
          </cell>
          <cell r="G21">
            <v>-457431.06</v>
          </cell>
          <cell r="H21">
            <v>-442828.46</v>
          </cell>
          <cell r="I21">
            <v>-446688.83</v>
          </cell>
          <cell r="J21">
            <v>-438934.59</v>
          </cell>
          <cell r="K21">
            <v>-477807.43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645068</v>
          </cell>
          <cell r="B22" t="str">
            <v>ARGENTINA TECHTEL</v>
          </cell>
          <cell r="C22">
            <v>-228369.34</v>
          </cell>
          <cell r="D22">
            <v>1</v>
          </cell>
          <cell r="E22" t="str">
            <v>SERVICIO CELULAR</v>
          </cell>
          <cell r="F22" t="str">
            <v>G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-228369.34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Total ARGENTINA TECHTEL</v>
          </cell>
          <cell r="C23">
            <v>-2492059.71</v>
          </cell>
          <cell r="D23">
            <v>6</v>
          </cell>
          <cell r="G23">
            <v>-457431.06</v>
          </cell>
          <cell r="H23">
            <v>-442828.46</v>
          </cell>
          <cell r="I23">
            <v>-446688.83</v>
          </cell>
          <cell r="J23">
            <v>-438934.59</v>
          </cell>
          <cell r="K23">
            <v>-706176.77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69104</v>
          </cell>
          <cell r="B24" t="str">
            <v>ARRENDADORA FINANCIERA IN</v>
          </cell>
          <cell r="C24">
            <v>904147.55</v>
          </cell>
          <cell r="D24">
            <v>7</v>
          </cell>
          <cell r="E24" t="str">
            <v>BENEFICIOS AL PERSONAL</v>
          </cell>
          <cell r="F24" t="str">
            <v>E</v>
          </cell>
          <cell r="G24">
            <v>444964.92</v>
          </cell>
          <cell r="H24">
            <v>160030.79</v>
          </cell>
          <cell r="I24">
            <v>299151.84000000003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69104</v>
          </cell>
          <cell r="B25" t="str">
            <v>ARRENDADORA FINANCIERA IN</v>
          </cell>
          <cell r="C25">
            <v>-397877.22</v>
          </cell>
          <cell r="D25">
            <v>9</v>
          </cell>
          <cell r="E25" t="str">
            <v>FACTURACION Y COBRANZA</v>
          </cell>
          <cell r="F25" t="str">
            <v>E</v>
          </cell>
          <cell r="G25">
            <v>-44208.58</v>
          </cell>
          <cell r="H25">
            <v>-44208.58</v>
          </cell>
          <cell r="I25">
            <v>-44208.58</v>
          </cell>
          <cell r="J25">
            <v>-44208.58</v>
          </cell>
          <cell r="K25">
            <v>-44208.58</v>
          </cell>
          <cell r="L25">
            <v>-44208.58</v>
          </cell>
          <cell r="M25">
            <v>-44208.58</v>
          </cell>
          <cell r="N25">
            <v>-44208.58</v>
          </cell>
          <cell r="O25">
            <v>-44208.58</v>
          </cell>
        </row>
        <row r="26">
          <cell r="A26" t="str">
            <v>69104</v>
          </cell>
          <cell r="B26" t="str">
            <v>ARRENDADORA FINANCIERA IN</v>
          </cell>
          <cell r="C26">
            <v>-1448397.25</v>
          </cell>
          <cell r="D26">
            <v>31</v>
          </cell>
          <cell r="E26" t="str">
            <v>PROVISION  RENTA EQ. FOTOGRAFICO</v>
          </cell>
          <cell r="F26" t="str">
            <v>E</v>
          </cell>
          <cell r="G26">
            <v>0</v>
          </cell>
          <cell r="H26">
            <v>0</v>
          </cell>
          <cell r="I26">
            <v>0</v>
          </cell>
          <cell r="J26">
            <v>-273552.78000000003</v>
          </cell>
          <cell r="K26">
            <v>-324242.59999999998</v>
          </cell>
          <cell r="L26">
            <v>-571793.44999999995</v>
          </cell>
          <cell r="M26">
            <v>41836.19</v>
          </cell>
          <cell r="N26">
            <v>-320644.61</v>
          </cell>
          <cell r="O26">
            <v>0</v>
          </cell>
        </row>
        <row r="27">
          <cell r="A27" t="str">
            <v>69104</v>
          </cell>
          <cell r="B27" t="str">
            <v>ARRENDADORA FINANCIERA IN</v>
          </cell>
          <cell r="C27">
            <v>-1468596.35</v>
          </cell>
          <cell r="D27">
            <v>4</v>
          </cell>
          <cell r="E27" t="str">
            <v>RENTA LOCAL</v>
          </cell>
          <cell r="F27" t="str">
            <v>G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-702067.48</v>
          </cell>
          <cell r="N27">
            <v>-257115.29</v>
          </cell>
          <cell r="O27">
            <v>-509413.58</v>
          </cell>
        </row>
        <row r="28">
          <cell r="B28" t="str">
            <v>Total ARRENDADORA FINANCIERA IN</v>
          </cell>
          <cell r="C28">
            <v>-2410723.27</v>
          </cell>
          <cell r="D28">
            <v>51</v>
          </cell>
          <cell r="G28">
            <v>400756.33999999997</v>
          </cell>
          <cell r="H28">
            <v>115822.21</v>
          </cell>
          <cell r="I28">
            <v>254943.26</v>
          </cell>
          <cell r="J28">
            <v>-317761.36000000004</v>
          </cell>
          <cell r="K28">
            <v>-368451.18</v>
          </cell>
          <cell r="L28">
            <v>-616002.02999999991</v>
          </cell>
          <cell r="M28">
            <v>-704439.87</v>
          </cell>
          <cell r="N28">
            <v>-621968.48</v>
          </cell>
          <cell r="O28">
            <v>-553622.16</v>
          </cell>
        </row>
        <row r="29">
          <cell r="A29" t="str">
            <v>53181</v>
          </cell>
          <cell r="B29" t="str">
            <v>ASESORIA ESPECIALIZADA IN</v>
          </cell>
          <cell r="C29">
            <v>-25285395</v>
          </cell>
          <cell r="D29">
            <v>4</v>
          </cell>
          <cell r="E29" t="str">
            <v>COMISION POR SERVICIOS FIELDERS</v>
          </cell>
          <cell r="F29" t="str">
            <v>G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-7292150</v>
          </cell>
          <cell r="N29">
            <v>-8699692.5</v>
          </cell>
          <cell r="O29">
            <v>-9293552.5</v>
          </cell>
        </row>
        <row r="30">
          <cell r="B30" t="str">
            <v>Total ASESORIA ESPECIALIZADA IN</v>
          </cell>
          <cell r="C30">
            <v>-25285395</v>
          </cell>
          <cell r="D30">
            <v>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-7292150</v>
          </cell>
          <cell r="N30">
            <v>-8699692.5</v>
          </cell>
          <cell r="O30">
            <v>-9293552.5</v>
          </cell>
        </row>
        <row r="31">
          <cell r="A31" t="str">
            <v>645137</v>
          </cell>
          <cell r="B31" t="str">
            <v>AT &amp; T OF PUERTO RICO, IN</v>
          </cell>
          <cell r="C31">
            <v>-6624.11</v>
          </cell>
          <cell r="D31">
            <v>3</v>
          </cell>
          <cell r="E31" t="str">
            <v>CABLE SUBMARINO</v>
          </cell>
          <cell r="F31" t="str">
            <v>G</v>
          </cell>
          <cell r="G31">
            <v>0</v>
          </cell>
          <cell r="H31">
            <v>-2404.44</v>
          </cell>
          <cell r="I31">
            <v>0</v>
          </cell>
          <cell r="J31">
            <v>0</v>
          </cell>
          <cell r="K31">
            <v>-2144.79</v>
          </cell>
          <cell r="L31">
            <v>0</v>
          </cell>
          <cell r="M31">
            <v>-2074.88</v>
          </cell>
          <cell r="N31">
            <v>0</v>
          </cell>
          <cell r="O31">
            <v>0</v>
          </cell>
        </row>
        <row r="32">
          <cell r="B32" t="str">
            <v>Total AT &amp; T OF PUERTO RICO, IN</v>
          </cell>
          <cell r="C32">
            <v>-6624.11</v>
          </cell>
          <cell r="D32">
            <v>3</v>
          </cell>
          <cell r="G32">
            <v>0</v>
          </cell>
          <cell r="H32">
            <v>-2404.44</v>
          </cell>
          <cell r="I32">
            <v>0</v>
          </cell>
          <cell r="J32">
            <v>0</v>
          </cell>
          <cell r="K32">
            <v>-2144.79</v>
          </cell>
          <cell r="L32">
            <v>0</v>
          </cell>
          <cell r="M32">
            <v>-2074.88</v>
          </cell>
          <cell r="N32">
            <v>0</v>
          </cell>
          <cell r="O32">
            <v>0</v>
          </cell>
        </row>
        <row r="33">
          <cell r="A33" t="str">
            <v>30215</v>
          </cell>
          <cell r="B33" t="str">
            <v>AT&amp;T</v>
          </cell>
          <cell r="C33">
            <v>-541977.30000000005</v>
          </cell>
          <cell r="D33">
            <v>1</v>
          </cell>
          <cell r="E33" t="str">
            <v>SERVICIO OSS</v>
          </cell>
          <cell r="F33" t="str">
            <v>G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-541977.30000000005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30215</v>
          </cell>
          <cell r="B34" t="str">
            <v>AT&amp;T</v>
          </cell>
          <cell r="C34">
            <v>-1496903.29</v>
          </cell>
          <cell r="D34">
            <v>1</v>
          </cell>
          <cell r="E34" t="str">
            <v>VENTANILLA UNICA</v>
          </cell>
          <cell r="F34" t="str">
            <v>G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-1496903.29</v>
          </cell>
          <cell r="N34">
            <v>0</v>
          </cell>
          <cell r="O34">
            <v>0</v>
          </cell>
        </row>
        <row r="35">
          <cell r="B35" t="str">
            <v>Total AT&amp;T</v>
          </cell>
          <cell r="C35">
            <v>-2038880.59</v>
          </cell>
          <cell r="D35">
            <v>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-541977.30000000005</v>
          </cell>
          <cell r="M35">
            <v>-1496903.29</v>
          </cell>
          <cell r="N35">
            <v>0</v>
          </cell>
          <cell r="O35">
            <v>0</v>
          </cell>
        </row>
        <row r="36">
          <cell r="A36" t="str">
            <v>141335</v>
          </cell>
          <cell r="B36" t="str">
            <v>BANCO INBURSA S.A.</v>
          </cell>
          <cell r="C36">
            <v>-66960.86</v>
          </cell>
          <cell r="D36">
            <v>9</v>
          </cell>
          <cell r="E36" t="str">
            <v>CALCOMANIAS IAVE PARA PEAJE</v>
          </cell>
          <cell r="F36" t="str">
            <v>G</v>
          </cell>
          <cell r="G36">
            <v>0</v>
          </cell>
          <cell r="H36">
            <v>0</v>
          </cell>
          <cell r="I36">
            <v>0</v>
          </cell>
          <cell r="J36">
            <v>-15029.04</v>
          </cell>
          <cell r="K36">
            <v>-5272</v>
          </cell>
          <cell r="L36">
            <v>-10772.4</v>
          </cell>
          <cell r="M36">
            <v>-16044.62</v>
          </cell>
          <cell r="N36">
            <v>0</v>
          </cell>
          <cell r="O36">
            <v>-19842.8</v>
          </cell>
        </row>
        <row r="37">
          <cell r="A37" t="str">
            <v>141335</v>
          </cell>
          <cell r="B37" t="str">
            <v>BANCO INBURSA S.A.</v>
          </cell>
          <cell r="C37">
            <v>-2787208.99</v>
          </cell>
          <cell r="D37">
            <v>58</v>
          </cell>
          <cell r="E37" t="str">
            <v>PAGO PEAJES IAVE</v>
          </cell>
          <cell r="F37" t="str">
            <v>E</v>
          </cell>
          <cell r="G37">
            <v>-347970.9</v>
          </cell>
          <cell r="H37">
            <v>-334199.82</v>
          </cell>
          <cell r="I37">
            <v>-457300.37</v>
          </cell>
          <cell r="J37">
            <v>-3772</v>
          </cell>
          <cell r="K37">
            <v>-300209.77</v>
          </cell>
          <cell r="L37">
            <v>-314549.33</v>
          </cell>
          <cell r="M37">
            <v>-327067.18</v>
          </cell>
          <cell r="N37">
            <v>-241884.72</v>
          </cell>
          <cell r="O37">
            <v>-460254.9</v>
          </cell>
        </row>
        <row r="38">
          <cell r="A38" t="str">
            <v>141335</v>
          </cell>
          <cell r="B38" t="str">
            <v>BANCO INBURSA S.A.</v>
          </cell>
          <cell r="C38">
            <v>-184851.14</v>
          </cell>
          <cell r="D38">
            <v>9</v>
          </cell>
          <cell r="E38" t="str">
            <v>PAGO T. CREDITO</v>
          </cell>
          <cell r="F38" t="str">
            <v>G</v>
          </cell>
          <cell r="G38">
            <v>0</v>
          </cell>
          <cell r="H38">
            <v>0</v>
          </cell>
          <cell r="I38">
            <v>0</v>
          </cell>
          <cell r="J38">
            <v>-173252.7</v>
          </cell>
          <cell r="K38">
            <v>0</v>
          </cell>
          <cell r="L38">
            <v>-11598.44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141335</v>
          </cell>
          <cell r="B39" t="str">
            <v>BANCO INBURSA S.A.</v>
          </cell>
          <cell r="C39">
            <v>-111837.51</v>
          </cell>
          <cell r="D39">
            <v>8</v>
          </cell>
          <cell r="E39" t="str">
            <v>TARJETA IAVE PARA PEAJE</v>
          </cell>
          <cell r="F39" t="str">
            <v>G</v>
          </cell>
          <cell r="G39">
            <v>-4902.0600000000004</v>
          </cell>
          <cell r="H39">
            <v>-10496.6</v>
          </cell>
          <cell r="I39">
            <v>-16226.64</v>
          </cell>
          <cell r="J39">
            <v>-14544.84</v>
          </cell>
          <cell r="K39">
            <v>0</v>
          </cell>
          <cell r="L39">
            <v>-65667.37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Total BANCO INBURSA S.A.</v>
          </cell>
          <cell r="C40">
            <v>-3150858.5</v>
          </cell>
          <cell r="D40">
            <v>84</v>
          </cell>
          <cell r="G40">
            <v>-352872.96000000002</v>
          </cell>
          <cell r="H40">
            <v>-344696.42</v>
          </cell>
          <cell r="I40">
            <v>-473527.01</v>
          </cell>
          <cell r="J40">
            <v>-206598.58000000002</v>
          </cell>
          <cell r="K40">
            <v>-305481.77</v>
          </cell>
          <cell r="L40">
            <v>-402587.54000000004</v>
          </cell>
          <cell r="M40">
            <v>-343111.8</v>
          </cell>
          <cell r="N40">
            <v>-241884.72</v>
          </cell>
          <cell r="O40">
            <v>-480097.7</v>
          </cell>
        </row>
        <row r="41">
          <cell r="A41" t="str">
            <v>52965</v>
          </cell>
          <cell r="B41" t="str">
            <v>BANCO INBURSA, S.A.</v>
          </cell>
          <cell r="C41">
            <v>-21237547.649999999</v>
          </cell>
          <cell r="D41">
            <v>12</v>
          </cell>
          <cell r="E41" t="str">
            <v>CREDITOS OTORGADOS</v>
          </cell>
          <cell r="F41" t="str">
            <v>E</v>
          </cell>
          <cell r="G41">
            <v>-2185333.08</v>
          </cell>
          <cell r="H41">
            <v>-2123501.15</v>
          </cell>
          <cell r="I41">
            <v>-2317809.7999999998</v>
          </cell>
          <cell r="J41">
            <v>-2411089.63</v>
          </cell>
          <cell r="K41">
            <v>-2385169.4900000002</v>
          </cell>
          <cell r="L41">
            <v>-2354337.62</v>
          </cell>
          <cell r="M41">
            <v>-2526022.25</v>
          </cell>
          <cell r="N41">
            <v>-2468616.3199999998</v>
          </cell>
          <cell r="O41">
            <v>-2465668.31</v>
          </cell>
        </row>
        <row r="42">
          <cell r="A42" t="str">
            <v>52966</v>
          </cell>
          <cell r="B42" t="str">
            <v>BANCO INBURSA, S.A.</v>
          </cell>
          <cell r="C42">
            <v>-18125435.539999999</v>
          </cell>
          <cell r="D42">
            <v>12</v>
          </cell>
          <cell r="E42" t="str">
            <v>DESCUENTO CREDITOS HIPOTECARIO</v>
          </cell>
          <cell r="F42" t="str">
            <v>E</v>
          </cell>
          <cell r="G42">
            <v>-2193326.09</v>
          </cell>
          <cell r="H42">
            <v>-1345660.36</v>
          </cell>
          <cell r="I42">
            <v>-1343134.8</v>
          </cell>
          <cell r="J42">
            <v>-2098438.7200000002</v>
          </cell>
          <cell r="K42">
            <v>-1634419.39</v>
          </cell>
          <cell r="L42">
            <v>-1452376.91</v>
          </cell>
          <cell r="M42">
            <v>-2279227.7000000002</v>
          </cell>
          <cell r="N42">
            <v>-4273169.0599999996</v>
          </cell>
          <cell r="O42">
            <v>-1505682.51</v>
          </cell>
        </row>
        <row r="43">
          <cell r="A43" t="str">
            <v>52965</v>
          </cell>
          <cell r="B43" t="str">
            <v>BANCO INBURSA, S.A.</v>
          </cell>
          <cell r="C43">
            <v>-6630581.2300000004</v>
          </cell>
          <cell r="D43">
            <v>7</v>
          </cell>
          <cell r="E43" t="str">
            <v>INTERESES POR CREDITOS</v>
          </cell>
          <cell r="F43" t="str">
            <v>E</v>
          </cell>
          <cell r="G43">
            <v>-1120453.6299999999</v>
          </cell>
          <cell r="H43">
            <v>-1232378.94</v>
          </cell>
          <cell r="I43">
            <v>-1340647.49</v>
          </cell>
          <cell r="J43">
            <v>-1462551.33</v>
          </cell>
          <cell r="K43">
            <v>-1474549.84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52967</v>
          </cell>
          <cell r="B44" t="str">
            <v>BANCO INBURSA, S.A.</v>
          </cell>
          <cell r="C44">
            <v>-6774904.3200000003</v>
          </cell>
          <cell r="D44">
            <v>5</v>
          </cell>
          <cell r="E44" t="str">
            <v>INTERESES POR CREDITOS</v>
          </cell>
          <cell r="F44" t="str">
            <v>E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-1563124.26</v>
          </cell>
          <cell r="M44">
            <v>-1657117.07</v>
          </cell>
          <cell r="N44">
            <v>-1719865.43</v>
          </cell>
          <cell r="O44">
            <v>-1834797.56</v>
          </cell>
        </row>
        <row r="45">
          <cell r="A45" t="str">
            <v>102085</v>
          </cell>
          <cell r="B45" t="str">
            <v>BANCO INBURSA, S.A.</v>
          </cell>
          <cell r="C45">
            <v>-5214114</v>
          </cell>
          <cell r="D45">
            <v>1</v>
          </cell>
          <cell r="E45" t="str">
            <v>PAGO DE ANTICIPO AGUINALDO</v>
          </cell>
          <cell r="F45" t="str">
            <v>E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-5214114</v>
          </cell>
          <cell r="O45">
            <v>0</v>
          </cell>
        </row>
        <row r="46">
          <cell r="A46" t="str">
            <v>61732</v>
          </cell>
          <cell r="B46" t="str">
            <v>BANCO INBURSA, S.A.</v>
          </cell>
          <cell r="C46">
            <v>-71934.070000000007</v>
          </cell>
          <cell r="D46">
            <v>1</v>
          </cell>
          <cell r="E46" t="str">
            <v>PAGO SERVICIO DE EMPLEADO</v>
          </cell>
          <cell r="F46" t="str">
            <v>E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-71934.070000000007</v>
          </cell>
          <cell r="O46">
            <v>0</v>
          </cell>
        </row>
        <row r="47">
          <cell r="A47" t="str">
            <v>52965</v>
          </cell>
          <cell r="B47" t="str">
            <v>BANCO INBURSA, S.A.</v>
          </cell>
          <cell r="C47">
            <v>-7898359.8099999996</v>
          </cell>
          <cell r="D47">
            <v>26</v>
          </cell>
          <cell r="E47" t="str">
            <v>RECUPERACION DE CREDITOS</v>
          </cell>
          <cell r="F47" t="str">
            <v>E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-2133556.5699999998</v>
          </cell>
          <cell r="M47">
            <v>-2825349.33</v>
          </cell>
          <cell r="N47">
            <v>-1824422.38</v>
          </cell>
          <cell r="O47">
            <v>-1115031.53</v>
          </cell>
        </row>
        <row r="48">
          <cell r="A48" t="str">
            <v>61732</v>
          </cell>
          <cell r="B48" t="str">
            <v>BANCO INBURSA, S.A.</v>
          </cell>
          <cell r="C48">
            <v>-29260831.16</v>
          </cell>
          <cell r="D48">
            <v>65</v>
          </cell>
          <cell r="E48" t="str">
            <v>RECUPERACION DE CREDITOS</v>
          </cell>
          <cell r="F48" t="str">
            <v>E</v>
          </cell>
          <cell r="G48">
            <v>-1090000.02</v>
          </cell>
          <cell r="H48">
            <v>-8360198.6399999997</v>
          </cell>
          <cell r="I48">
            <v>-10910664.82</v>
          </cell>
          <cell r="J48">
            <v>-2753787.69</v>
          </cell>
          <cell r="K48">
            <v>-1800768.74</v>
          </cell>
          <cell r="L48">
            <v>-4345411.25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102085</v>
          </cell>
          <cell r="B49" t="str">
            <v>BANCO INBURSA, S.A.</v>
          </cell>
          <cell r="C49">
            <v>-35108813</v>
          </cell>
          <cell r="D49">
            <v>20</v>
          </cell>
          <cell r="E49" t="str">
            <v>SUELDOS CONFIANZA</v>
          </cell>
          <cell r="F49" t="str">
            <v>E</v>
          </cell>
          <cell r="G49">
            <v>-4081249</v>
          </cell>
          <cell r="H49">
            <v>-2830539</v>
          </cell>
          <cell r="I49">
            <v>-2964808</v>
          </cell>
          <cell r="J49">
            <v>-10566142</v>
          </cell>
          <cell r="K49">
            <v>-3394913</v>
          </cell>
          <cell r="L49">
            <v>-3021515</v>
          </cell>
          <cell r="M49">
            <v>-3878780</v>
          </cell>
          <cell r="N49">
            <v>-2050418</v>
          </cell>
          <cell r="O49">
            <v>-2320449</v>
          </cell>
        </row>
        <row r="50">
          <cell r="B50" t="str">
            <v>Total BANCO INBURSA, S.A.</v>
          </cell>
          <cell r="C50">
            <v>-130322520.78</v>
          </cell>
          <cell r="D50">
            <v>149</v>
          </cell>
          <cell r="G50">
            <v>-10670361.82</v>
          </cell>
          <cell r="H50">
            <v>-15892278.09</v>
          </cell>
          <cell r="I50">
            <v>-18877064.91</v>
          </cell>
          <cell r="J50">
            <v>-19292009.369999997</v>
          </cell>
          <cell r="K50">
            <v>-10689820.460000001</v>
          </cell>
          <cell r="L50">
            <v>-14870321.609999999</v>
          </cell>
          <cell r="M50">
            <v>-13166496.350000001</v>
          </cell>
          <cell r="N50">
            <v>-17622539.259999998</v>
          </cell>
          <cell r="O50">
            <v>-9241628.9100000001</v>
          </cell>
        </row>
        <row r="51">
          <cell r="A51" t="str">
            <v>52182</v>
          </cell>
          <cell r="B51" t="str">
            <v>BANCO INBURSA, S.A., INST</v>
          </cell>
          <cell r="C51">
            <v>-113946119.39</v>
          </cell>
          <cell r="D51">
            <v>9</v>
          </cell>
          <cell r="E51" t="str">
            <v>FACTURACION Y COBRANZA</v>
          </cell>
          <cell r="F51" t="str">
            <v>E</v>
          </cell>
          <cell r="G51">
            <v>-6899079.8799999999</v>
          </cell>
          <cell r="H51">
            <v>-7849238.4699999997</v>
          </cell>
          <cell r="I51">
            <v>-8975356.3100000005</v>
          </cell>
          <cell r="J51">
            <v>-9985644.3699999992</v>
          </cell>
          <cell r="K51">
            <v>-10742378.91</v>
          </cell>
          <cell r="L51">
            <v>-12486653.539999999</v>
          </cell>
          <cell r="M51">
            <v>-15427563.4</v>
          </cell>
          <cell r="N51">
            <v>-18907212.190000001</v>
          </cell>
          <cell r="O51">
            <v>-22672992.32</v>
          </cell>
        </row>
        <row r="52">
          <cell r="B52" t="str">
            <v>Total BANCO INBURSA, S.A., INST</v>
          </cell>
          <cell r="C52">
            <v>-113946119.39</v>
          </cell>
          <cell r="D52">
            <v>9</v>
          </cell>
          <cell r="G52">
            <v>-6899079.8799999999</v>
          </cell>
          <cell r="H52">
            <v>-7849238.4699999997</v>
          </cell>
          <cell r="I52">
            <v>-8975356.3100000005</v>
          </cell>
          <cell r="J52">
            <v>-9985644.3699999992</v>
          </cell>
          <cell r="K52">
            <v>-10742378.91</v>
          </cell>
          <cell r="L52">
            <v>-12486653.539999999</v>
          </cell>
          <cell r="M52">
            <v>-15427563.4</v>
          </cell>
          <cell r="N52">
            <v>-18907212.190000001</v>
          </cell>
          <cell r="O52">
            <v>-22672992.32</v>
          </cell>
        </row>
        <row r="53">
          <cell r="A53" t="str">
            <v>66519</v>
          </cell>
          <cell r="B53" t="str">
            <v>BLITZ SOFTWARE, S.A. DE C</v>
          </cell>
          <cell r="C53">
            <v>-228413309.47999999</v>
          </cell>
          <cell r="D53">
            <v>204</v>
          </cell>
          <cell r="E53" t="str">
            <v>DESARROLLO DE SISTEMAS</v>
          </cell>
          <cell r="F53" t="str">
            <v>G</v>
          </cell>
          <cell r="G53">
            <v>-9811899.6400000006</v>
          </cell>
          <cell r="H53">
            <v>-9722332.3300000001</v>
          </cell>
          <cell r="I53">
            <v>-23882412.559999999</v>
          </cell>
          <cell r="J53">
            <v>-510755.46</v>
          </cell>
          <cell r="K53">
            <v>-42204857.090000004</v>
          </cell>
          <cell r="L53">
            <v>-34633600.859999999</v>
          </cell>
          <cell r="M53">
            <v>-35000980.530000001</v>
          </cell>
          <cell r="N53">
            <v>-64012721.390000001</v>
          </cell>
          <cell r="O53">
            <v>-8633749.6199999992</v>
          </cell>
        </row>
        <row r="54">
          <cell r="B54" t="str">
            <v>Total BLITZ SOFTWARE, S.A. DE C</v>
          </cell>
          <cell r="C54">
            <v>-228413309.47999999</v>
          </cell>
          <cell r="D54">
            <v>204</v>
          </cell>
          <cell r="G54">
            <v>-9811899.6400000006</v>
          </cell>
          <cell r="H54">
            <v>-9722332.3300000001</v>
          </cell>
          <cell r="I54">
            <v>-23882412.559999999</v>
          </cell>
          <cell r="J54">
            <v>-510755.46</v>
          </cell>
          <cell r="K54">
            <v>-42204857.090000004</v>
          </cell>
          <cell r="L54">
            <v>-34633600.859999999</v>
          </cell>
          <cell r="M54">
            <v>-35000980.530000001</v>
          </cell>
          <cell r="N54">
            <v>-64012721.390000001</v>
          </cell>
          <cell r="O54">
            <v>-8633749.6199999992</v>
          </cell>
        </row>
        <row r="55">
          <cell r="A55" t="str">
            <v>50115</v>
          </cell>
          <cell r="B55" t="str">
            <v>CARSO EFICENTRUM, S.A. DE</v>
          </cell>
          <cell r="C55">
            <v>-50316.04</v>
          </cell>
          <cell r="D55">
            <v>2</v>
          </cell>
          <cell r="E55" t="str">
            <v>ALTA PROVEEDOR EFICENTRUM</v>
          </cell>
          <cell r="F55" t="str">
            <v>G</v>
          </cell>
          <cell r="G55">
            <v>0</v>
          </cell>
          <cell r="H55">
            <v>-33544.03</v>
          </cell>
          <cell r="I55">
            <v>-16772.009999999998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50115</v>
          </cell>
          <cell r="B56" t="str">
            <v>CARSO EFICENTRUM, S.A. DE</v>
          </cell>
          <cell r="C56">
            <v>-1198393.27</v>
          </cell>
          <cell r="D56">
            <v>14</v>
          </cell>
          <cell r="E56" t="str">
            <v>COMISION POR SERVICIOS CALL CENTER</v>
          </cell>
          <cell r="F56" t="str">
            <v>G</v>
          </cell>
          <cell r="G56">
            <v>0</v>
          </cell>
          <cell r="H56">
            <v>-126737.64</v>
          </cell>
          <cell r="I56">
            <v>-126737.64</v>
          </cell>
          <cell r="J56">
            <v>-278633.3</v>
          </cell>
          <cell r="K56">
            <v>0</v>
          </cell>
          <cell r="L56">
            <v>-193825.7</v>
          </cell>
          <cell r="M56">
            <v>-151895.66</v>
          </cell>
          <cell r="N56">
            <v>-177053.68</v>
          </cell>
          <cell r="O56">
            <v>-143509.65</v>
          </cell>
        </row>
        <row r="57">
          <cell r="A57" t="str">
            <v>50115</v>
          </cell>
          <cell r="B57" t="str">
            <v>CARSO EFICENTRUM, S.A. DE</v>
          </cell>
          <cell r="C57">
            <v>-3028672.2</v>
          </cell>
          <cell r="D57">
            <v>61</v>
          </cell>
          <cell r="E57" t="str">
            <v>COMISION POR VENTAS</v>
          </cell>
          <cell r="F57" t="str">
            <v>G</v>
          </cell>
          <cell r="G57">
            <v>-150940.04999999999</v>
          </cell>
          <cell r="H57">
            <v>-167793.25</v>
          </cell>
          <cell r="I57">
            <v>-196354.14</v>
          </cell>
          <cell r="J57">
            <v>-388451.34</v>
          </cell>
          <cell r="K57">
            <v>-233865.65</v>
          </cell>
          <cell r="L57">
            <v>-1326010.96</v>
          </cell>
          <cell r="M57">
            <v>-240278.27</v>
          </cell>
          <cell r="N57">
            <v>-163023.81</v>
          </cell>
          <cell r="O57">
            <v>-161954.73000000001</v>
          </cell>
        </row>
        <row r="58">
          <cell r="A58" t="str">
            <v>50115</v>
          </cell>
          <cell r="B58" t="str">
            <v>CARSO EFICENTRUM, S.A. DE</v>
          </cell>
          <cell r="C58">
            <v>-350707.06</v>
          </cell>
          <cell r="D58">
            <v>4</v>
          </cell>
          <cell r="E58" t="str">
            <v>VARIOS SERVICIOS RECIBIDOS</v>
          </cell>
          <cell r="F58" t="str">
            <v>G</v>
          </cell>
          <cell r="G58">
            <v>0</v>
          </cell>
          <cell r="H58">
            <v>0</v>
          </cell>
          <cell r="I58">
            <v>-24031.06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-326676</v>
          </cell>
        </row>
        <row r="59">
          <cell r="B59" t="str">
            <v>Total CARSO EFICENTRUM, S.A. DE</v>
          </cell>
          <cell r="C59">
            <v>-4628088.5699999994</v>
          </cell>
          <cell r="D59">
            <v>81</v>
          </cell>
          <cell r="G59">
            <v>-150940.04999999999</v>
          </cell>
          <cell r="H59">
            <v>-328074.92</v>
          </cell>
          <cell r="I59">
            <v>-363894.85000000003</v>
          </cell>
          <cell r="J59">
            <v>-667084.64</v>
          </cell>
          <cell r="K59">
            <v>-233865.65</v>
          </cell>
          <cell r="L59">
            <v>-1519836.66</v>
          </cell>
          <cell r="M59">
            <v>-392173.93</v>
          </cell>
          <cell r="N59">
            <v>-340077.49</v>
          </cell>
          <cell r="O59">
            <v>-632140.38</v>
          </cell>
        </row>
        <row r="60">
          <cell r="A60" t="str">
            <v>50055</v>
          </cell>
          <cell r="B60" t="str">
            <v>CARSO GLOBAL TELECOM</v>
          </cell>
          <cell r="C60">
            <v>-561197700</v>
          </cell>
          <cell r="D60">
            <v>1</v>
          </cell>
          <cell r="E60" t="str">
            <v>SERVICIOS PROFESIONALES</v>
          </cell>
          <cell r="F60" t="str">
            <v>G</v>
          </cell>
          <cell r="G60">
            <v>-561197700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Total CARSO GLOBAL TELECOM</v>
          </cell>
          <cell r="C61">
            <v>-561197700</v>
          </cell>
          <cell r="D61">
            <v>1</v>
          </cell>
          <cell r="G61">
            <v>-561197700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52345</v>
          </cell>
          <cell r="B62" t="str">
            <v>CARSO GLOBAL TELECOM, S.A</v>
          </cell>
          <cell r="C62">
            <v>-25631.200000000001</v>
          </cell>
          <cell r="D62">
            <v>1</v>
          </cell>
          <cell r="E62" t="str">
            <v>GASTOS POR INCORPORACION</v>
          </cell>
          <cell r="F62" t="str">
            <v>G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-25631.200000000001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52345</v>
          </cell>
          <cell r="B63" t="str">
            <v>CARSO GLOBAL TELECOM, S.A</v>
          </cell>
          <cell r="C63">
            <v>-2556888576</v>
          </cell>
          <cell r="D63">
            <v>8</v>
          </cell>
          <cell r="E63" t="str">
            <v>IMPUESTO CONTRALORIA</v>
          </cell>
          <cell r="F63" t="str">
            <v>E</v>
          </cell>
          <cell r="G63">
            <v>0</v>
          </cell>
          <cell r="H63">
            <v>-449289037</v>
          </cell>
          <cell r="I63">
            <v>-424819136</v>
          </cell>
          <cell r="J63">
            <v>-172498063</v>
          </cell>
          <cell r="K63">
            <v>-351229666</v>
          </cell>
          <cell r="L63">
            <v>-260782366</v>
          </cell>
          <cell r="M63">
            <v>-276688025</v>
          </cell>
          <cell r="N63">
            <v>-334967630</v>
          </cell>
          <cell r="O63">
            <v>-286614653</v>
          </cell>
        </row>
        <row r="64">
          <cell r="B64" t="str">
            <v>Total CARSO GLOBAL TELECOM, S.A</v>
          </cell>
          <cell r="C64">
            <v>-2556914207.1999998</v>
          </cell>
          <cell r="D64">
            <v>9</v>
          </cell>
          <cell r="G64">
            <v>0</v>
          </cell>
          <cell r="H64">
            <v>-449289037</v>
          </cell>
          <cell r="I64">
            <v>-424819136</v>
          </cell>
          <cell r="J64">
            <v>-172498063</v>
          </cell>
          <cell r="K64">
            <v>-351229666</v>
          </cell>
          <cell r="L64">
            <v>-260807997.19999999</v>
          </cell>
          <cell r="M64">
            <v>-276688025</v>
          </cell>
          <cell r="N64">
            <v>-334967630</v>
          </cell>
          <cell r="O64">
            <v>-286614653</v>
          </cell>
        </row>
        <row r="65">
          <cell r="A65" t="str">
            <v>10055</v>
          </cell>
          <cell r="B65" t="str">
            <v>CARSO INFRAESTRUCTURA Y C</v>
          </cell>
          <cell r="C65">
            <v>-17293789.879999999</v>
          </cell>
          <cell r="D65">
            <v>106</v>
          </cell>
          <cell r="E65" t="str">
            <v>ADMON. DE RIESGOS</v>
          </cell>
          <cell r="F65" t="str">
            <v>E</v>
          </cell>
          <cell r="G65">
            <v>0</v>
          </cell>
          <cell r="H65">
            <v>-9838414.9800000004</v>
          </cell>
          <cell r="I65">
            <v>-1130103.82</v>
          </cell>
          <cell r="J65">
            <v>-4875664.43</v>
          </cell>
          <cell r="K65">
            <v>-571808.42000000004</v>
          </cell>
          <cell r="L65">
            <v>-575425.62</v>
          </cell>
          <cell r="M65">
            <v>0</v>
          </cell>
          <cell r="N65">
            <v>-241948.86</v>
          </cell>
          <cell r="O65">
            <v>-60423.75</v>
          </cell>
        </row>
        <row r="66">
          <cell r="A66" t="str">
            <v>10055</v>
          </cell>
          <cell r="B66" t="str">
            <v>CARSO INFRAESTRUCTURA Y C</v>
          </cell>
          <cell r="C66">
            <v>0</v>
          </cell>
          <cell r="D66">
            <v>2</v>
          </cell>
          <cell r="E66" t="str">
            <v>ANTICIPO DE MATERIAL</v>
          </cell>
          <cell r="F66" t="str">
            <v>E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10055</v>
          </cell>
          <cell r="B67" t="str">
            <v>CARSO INFRAESTRUCTURA Y C</v>
          </cell>
          <cell r="C67">
            <v>-230000000</v>
          </cell>
          <cell r="D67">
            <v>2</v>
          </cell>
          <cell r="E67" t="str">
            <v>COMPRA DE MATERIAL</v>
          </cell>
          <cell r="F67" t="str">
            <v>A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-230000000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10055</v>
          </cell>
          <cell r="B68" t="str">
            <v>CARSO INFRAESTRUCTURA Y C</v>
          </cell>
          <cell r="C68">
            <v>-7526.22</v>
          </cell>
          <cell r="D68">
            <v>8</v>
          </cell>
          <cell r="E68" t="str">
            <v>CONST. CENTRALES</v>
          </cell>
          <cell r="F68" t="str">
            <v>A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-3823.22</v>
          </cell>
          <cell r="L68">
            <v>-3703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10055</v>
          </cell>
          <cell r="B69" t="str">
            <v>CARSO INFRAESTRUCTURA Y C</v>
          </cell>
          <cell r="C69">
            <v>-453956.3</v>
          </cell>
          <cell r="D69">
            <v>2</v>
          </cell>
          <cell r="E69" t="str">
            <v>CONST. F.O.</v>
          </cell>
          <cell r="F69" t="str">
            <v>A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-81777.45</v>
          </cell>
          <cell r="N69">
            <v>0</v>
          </cell>
          <cell r="O69">
            <v>-372178.85</v>
          </cell>
        </row>
        <row r="70">
          <cell r="A70" t="str">
            <v>10055</v>
          </cell>
          <cell r="B70" t="str">
            <v>CARSO INFRAESTRUCTURA Y C</v>
          </cell>
          <cell r="C70">
            <v>-8698822.2899999991</v>
          </cell>
          <cell r="D70">
            <v>1606</v>
          </cell>
          <cell r="E70" t="str">
            <v>CONST. REDES</v>
          </cell>
          <cell r="F70" t="str">
            <v>A</v>
          </cell>
          <cell r="G70">
            <v>-220044265.56</v>
          </cell>
          <cell r="H70">
            <v>-41006088.189999998</v>
          </cell>
          <cell r="I70">
            <v>-49992201.420000002</v>
          </cell>
          <cell r="J70">
            <v>-149887074</v>
          </cell>
          <cell r="K70">
            <v>-91417982.840000004</v>
          </cell>
          <cell r="L70">
            <v>-98070208.090000004</v>
          </cell>
          <cell r="M70">
            <v>-100881534.76000001</v>
          </cell>
          <cell r="N70">
            <v>-70723263.239999995</v>
          </cell>
          <cell r="O70">
            <v>813323795.80999994</v>
          </cell>
        </row>
        <row r="71">
          <cell r="A71" t="str">
            <v>10055</v>
          </cell>
          <cell r="B71" t="str">
            <v>CARSO INFRAESTRUCTURA Y C</v>
          </cell>
          <cell r="C71">
            <v>-97152973.219999999</v>
          </cell>
          <cell r="D71">
            <v>554</v>
          </cell>
          <cell r="E71" t="str">
            <v>MANTO. REDES</v>
          </cell>
          <cell r="F71" t="str">
            <v>G</v>
          </cell>
          <cell r="G71">
            <v>-6142943.8799999999</v>
          </cell>
          <cell r="H71">
            <v>-9650590.7899999991</v>
          </cell>
          <cell r="I71">
            <v>-12215374.35</v>
          </cell>
          <cell r="J71">
            <v>-7967777.0099999998</v>
          </cell>
          <cell r="K71">
            <v>-6375163.8799999999</v>
          </cell>
          <cell r="L71">
            <v>-16747816.73</v>
          </cell>
          <cell r="M71">
            <v>-21115499.870000001</v>
          </cell>
          <cell r="N71">
            <v>-14133304.539999999</v>
          </cell>
          <cell r="O71">
            <v>-2804502.17</v>
          </cell>
        </row>
        <row r="72">
          <cell r="A72" t="str">
            <v>10055</v>
          </cell>
          <cell r="B72" t="str">
            <v>CARSO INFRAESTRUCTURA Y C</v>
          </cell>
          <cell r="C72">
            <v>-1559088.71</v>
          </cell>
          <cell r="D72">
            <v>11</v>
          </cell>
          <cell r="E72" t="str">
            <v>MATERIALES</v>
          </cell>
          <cell r="F72" t="str">
            <v>A</v>
          </cell>
          <cell r="G72">
            <v>0</v>
          </cell>
          <cell r="H72">
            <v>-46329.69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-833488.09</v>
          </cell>
          <cell r="N72">
            <v>-679270.93</v>
          </cell>
          <cell r="O72">
            <v>0</v>
          </cell>
        </row>
        <row r="73">
          <cell r="A73" t="str">
            <v>10055</v>
          </cell>
          <cell r="B73" t="str">
            <v>CARSO INFRAESTRUCTURA Y C</v>
          </cell>
          <cell r="C73">
            <v>-1541555.61</v>
          </cell>
          <cell r="D73">
            <v>104</v>
          </cell>
          <cell r="E73" t="str">
            <v>PERMISOS DE OBRA PUBLICA</v>
          </cell>
          <cell r="F73" t="str">
            <v>A</v>
          </cell>
          <cell r="G73">
            <v>0</v>
          </cell>
          <cell r="H73">
            <v>-289180.3</v>
          </cell>
          <cell r="I73">
            <v>-138349.21</v>
          </cell>
          <cell r="J73">
            <v>-204649.62</v>
          </cell>
          <cell r="K73">
            <v>-81048.55</v>
          </cell>
          <cell r="L73">
            <v>-489026.06</v>
          </cell>
          <cell r="M73">
            <v>-66045.06</v>
          </cell>
          <cell r="N73">
            <v>-162938.35999999999</v>
          </cell>
          <cell r="O73">
            <v>-110318.45</v>
          </cell>
        </row>
        <row r="74">
          <cell r="A74" t="str">
            <v>10055</v>
          </cell>
          <cell r="B74" t="str">
            <v>CARSO INFRAESTRUCTURA Y C</v>
          </cell>
          <cell r="C74">
            <v>-21298</v>
          </cell>
          <cell r="D74">
            <v>1</v>
          </cell>
          <cell r="E74" t="str">
            <v>VENTA DE MOBILIARIO</v>
          </cell>
          <cell r="F74" t="str">
            <v>G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-21298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B75" t="str">
            <v>Total CARSO INFRAESTRUCTURA Y C</v>
          </cell>
          <cell r="C75">
            <v>-356729010.22999996</v>
          </cell>
          <cell r="D75">
            <v>2396</v>
          </cell>
          <cell r="G75">
            <v>-226187209.44</v>
          </cell>
          <cell r="H75">
            <v>-60830603.949999996</v>
          </cell>
          <cell r="I75">
            <v>-63476028.800000004</v>
          </cell>
          <cell r="J75">
            <v>-162935165.06</v>
          </cell>
          <cell r="K75">
            <v>-98471124.909999996</v>
          </cell>
          <cell r="L75">
            <v>-345886179.50000006</v>
          </cell>
          <cell r="M75">
            <v>-122978345.23000002</v>
          </cell>
          <cell r="N75">
            <v>-85940725.929999992</v>
          </cell>
          <cell r="O75">
            <v>809976372.58999991</v>
          </cell>
        </row>
        <row r="76">
          <cell r="A76" t="str">
            <v>52250</v>
          </cell>
          <cell r="B76" t="str">
            <v>CASTILLEJA Y CASTILLEJA,</v>
          </cell>
          <cell r="C76">
            <v>-109250</v>
          </cell>
          <cell r="D76">
            <v>2</v>
          </cell>
          <cell r="E76" t="str">
            <v>ARTICULOS PROMOCIONALES</v>
          </cell>
          <cell r="F76" t="str">
            <v>G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-103500</v>
          </cell>
          <cell r="M76">
            <v>0</v>
          </cell>
          <cell r="N76">
            <v>-5750</v>
          </cell>
          <cell r="O76">
            <v>0</v>
          </cell>
        </row>
        <row r="77">
          <cell r="B77" t="str">
            <v>Total CASTILLEJA Y CASTILLEJA,</v>
          </cell>
          <cell r="C77">
            <v>-109250</v>
          </cell>
          <cell r="D77">
            <v>2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-103500</v>
          </cell>
          <cell r="M77">
            <v>0</v>
          </cell>
          <cell r="N77">
            <v>-5750</v>
          </cell>
          <cell r="O77">
            <v>0</v>
          </cell>
        </row>
        <row r="78">
          <cell r="A78" t="str">
            <v>50206</v>
          </cell>
          <cell r="B78" t="str">
            <v>CENTRO EDITORES, S.A. DE</v>
          </cell>
          <cell r="C78">
            <v>-77625</v>
          </cell>
          <cell r="D78">
            <v>3</v>
          </cell>
          <cell r="E78" t="str">
            <v>PUBLICIDAD EN REVISTAS</v>
          </cell>
          <cell r="F78" t="str">
            <v>G</v>
          </cell>
          <cell r="G78">
            <v>0</v>
          </cell>
          <cell r="H78">
            <v>0</v>
          </cell>
          <cell r="I78">
            <v>-77625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B79" t="str">
            <v>Total CENTRO EDITORES, S.A. DE</v>
          </cell>
          <cell r="C79">
            <v>-77625</v>
          </cell>
          <cell r="D79">
            <v>3</v>
          </cell>
          <cell r="G79">
            <v>0</v>
          </cell>
          <cell r="H79">
            <v>0</v>
          </cell>
          <cell r="I79">
            <v>-77625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 t="str">
            <v>62616</v>
          </cell>
          <cell r="B80" t="str">
            <v>CLUB DE GOLF DE CUERNAVAC</v>
          </cell>
          <cell r="C80">
            <v>-778572.45</v>
          </cell>
          <cell r="D80">
            <v>6</v>
          </cell>
          <cell r="E80" t="str">
            <v>GASTOS PROMOCIONALES</v>
          </cell>
          <cell r="F80" t="str">
            <v>G</v>
          </cell>
          <cell r="G80">
            <v>-3478.75</v>
          </cell>
          <cell r="H80">
            <v>-713999.98</v>
          </cell>
          <cell r="I80">
            <v>-9050</v>
          </cell>
          <cell r="J80">
            <v>-26000</v>
          </cell>
          <cell r="K80">
            <v>-26043.72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62616</v>
          </cell>
          <cell r="B81" t="str">
            <v>CLUB DE GOLF DE CUERNAVAC</v>
          </cell>
          <cell r="C81">
            <v>-175851.59</v>
          </cell>
          <cell r="D81">
            <v>1</v>
          </cell>
          <cell r="E81" t="str">
            <v>RENTA DE SALON Y EQUIPO</v>
          </cell>
          <cell r="F81" t="str">
            <v>G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-175851.59</v>
          </cell>
        </row>
        <row r="82">
          <cell r="B82" t="str">
            <v>Total CLUB DE GOLF DE CUERNAVAC</v>
          </cell>
          <cell r="C82">
            <v>-954424.03999999992</v>
          </cell>
          <cell r="D82">
            <v>7</v>
          </cell>
          <cell r="G82">
            <v>-3478.75</v>
          </cell>
          <cell r="H82">
            <v>-713999.98</v>
          </cell>
          <cell r="I82">
            <v>-9050</v>
          </cell>
          <cell r="J82">
            <v>-26000</v>
          </cell>
          <cell r="K82">
            <v>-26043.72</v>
          </cell>
          <cell r="L82">
            <v>0</v>
          </cell>
          <cell r="M82">
            <v>0</v>
          </cell>
          <cell r="N82">
            <v>0</v>
          </cell>
          <cell r="O82">
            <v>-175851.59</v>
          </cell>
        </row>
        <row r="83">
          <cell r="A83" t="str">
            <v>70441</v>
          </cell>
          <cell r="B83" t="str">
            <v>COMPUSA STORES LP</v>
          </cell>
          <cell r="C83">
            <v>-207377.43</v>
          </cell>
          <cell r="D83">
            <v>3</v>
          </cell>
          <cell r="E83" t="str">
            <v>COMPUTADORAS ENTREG. ALMACEN</v>
          </cell>
          <cell r="F83" t="str">
            <v>E</v>
          </cell>
          <cell r="G83">
            <v>0</v>
          </cell>
          <cell r="H83">
            <v>0</v>
          </cell>
          <cell r="I83">
            <v>-207377.43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B84" t="str">
            <v>Total COMPUSA STORES LP</v>
          </cell>
          <cell r="C84">
            <v>-207377.43</v>
          </cell>
          <cell r="D84">
            <v>3</v>
          </cell>
          <cell r="G84">
            <v>0</v>
          </cell>
          <cell r="H84">
            <v>0</v>
          </cell>
          <cell r="I84">
            <v>-207377.43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645045</v>
          </cell>
          <cell r="B85" t="str">
            <v>CONCERT ATT</v>
          </cell>
          <cell r="C85">
            <v>-13086315.43</v>
          </cell>
          <cell r="D85">
            <v>30</v>
          </cell>
          <cell r="E85" t="str">
            <v>CABLE SUBMARINO</v>
          </cell>
          <cell r="F85" t="str">
            <v>G</v>
          </cell>
          <cell r="G85">
            <v>-563135.56999999995</v>
          </cell>
          <cell r="H85">
            <v>-451522.57</v>
          </cell>
          <cell r="I85">
            <v>-1299447.06</v>
          </cell>
          <cell r="J85">
            <v>-517925.41</v>
          </cell>
          <cell r="K85">
            <v>-2605888.5499999998</v>
          </cell>
          <cell r="L85">
            <v>-825609.91</v>
          </cell>
          <cell r="M85">
            <v>-763122.53</v>
          </cell>
          <cell r="N85">
            <v>-1358771.28</v>
          </cell>
          <cell r="O85">
            <v>-4700892.55</v>
          </cell>
        </row>
        <row r="86">
          <cell r="A86" t="str">
            <v>645045</v>
          </cell>
          <cell r="B86" t="str">
            <v>CONCERT ATT</v>
          </cell>
          <cell r="C86">
            <v>-99051745.010000005</v>
          </cell>
          <cell r="D86">
            <v>9</v>
          </cell>
          <cell r="E86" t="str">
            <v>ENLACE INTERNACIONAL</v>
          </cell>
          <cell r="F86" t="str">
            <v>G</v>
          </cell>
          <cell r="G86">
            <v>-14523526.59</v>
          </cell>
          <cell r="H86">
            <v>-13684423.640000001</v>
          </cell>
          <cell r="I86">
            <v>-12466448.07</v>
          </cell>
          <cell r="J86">
            <v>-13780567.34</v>
          </cell>
          <cell r="K86">
            <v>-13415991.550000001</v>
          </cell>
          <cell r="L86">
            <v>-8243995.6500000004</v>
          </cell>
          <cell r="M86">
            <v>-7804100.2800000003</v>
          </cell>
          <cell r="N86">
            <v>-7667793.79</v>
          </cell>
          <cell r="O86">
            <v>-7464898.0999999996</v>
          </cell>
        </row>
        <row r="87">
          <cell r="A87" t="str">
            <v>645045</v>
          </cell>
          <cell r="B87" t="str">
            <v>CONCERT ATT</v>
          </cell>
          <cell r="C87">
            <v>803256.76</v>
          </cell>
          <cell r="D87">
            <v>6</v>
          </cell>
          <cell r="E87" t="str">
            <v>LIQUIDACION SALIENTE</v>
          </cell>
          <cell r="F87" t="str">
            <v>G</v>
          </cell>
          <cell r="G87">
            <v>220935.66</v>
          </cell>
          <cell r="H87">
            <v>347161.02</v>
          </cell>
          <cell r="I87">
            <v>235160.08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 t="str">
            <v>645045</v>
          </cell>
          <cell r="B88" t="str">
            <v>CONCERT ATT</v>
          </cell>
          <cell r="C88">
            <v>-19697000.23</v>
          </cell>
          <cell r="D88">
            <v>10</v>
          </cell>
          <cell r="E88" t="str">
            <v>TM REFILING</v>
          </cell>
          <cell r="F88" t="str">
            <v>G</v>
          </cell>
          <cell r="G88">
            <v>-1018586</v>
          </cell>
          <cell r="H88">
            <v>-1052997.1200000001</v>
          </cell>
          <cell r="I88">
            <v>-1209508.83</v>
          </cell>
          <cell r="J88">
            <v>-1382548.29</v>
          </cell>
          <cell r="K88">
            <v>-1635410.25</v>
          </cell>
          <cell r="L88">
            <v>-1731214.91</v>
          </cell>
          <cell r="M88">
            <v>-1802085.91</v>
          </cell>
          <cell r="N88">
            <v>-1174757.29</v>
          </cell>
          <cell r="O88">
            <v>-8689891.6300000008</v>
          </cell>
        </row>
        <row r="89">
          <cell r="B89" t="str">
            <v>Total CONCERT ATT</v>
          </cell>
          <cell r="C89">
            <v>-131031803.91</v>
          </cell>
          <cell r="D89">
            <v>55</v>
          </cell>
          <cell r="G89">
            <v>-15884312.5</v>
          </cell>
          <cell r="H89">
            <v>-14841782.310000002</v>
          </cell>
          <cell r="I89">
            <v>-14740243.880000001</v>
          </cell>
          <cell r="J89">
            <v>-15681041.039999999</v>
          </cell>
          <cell r="K89">
            <v>-17657290.350000001</v>
          </cell>
          <cell r="L89">
            <v>-10800820.470000001</v>
          </cell>
          <cell r="M89">
            <v>-10369308.720000001</v>
          </cell>
          <cell r="N89">
            <v>-10201322.359999999</v>
          </cell>
          <cell r="O89">
            <v>-20855682.280000001</v>
          </cell>
        </row>
        <row r="90">
          <cell r="A90" t="str">
            <v>60590</v>
          </cell>
          <cell r="B90" t="str">
            <v>CONDUCTORES MEXICANOS ELE</v>
          </cell>
          <cell r="C90">
            <v>-492437.83</v>
          </cell>
          <cell r="D90">
            <v>20</v>
          </cell>
          <cell r="E90" t="str">
            <v>ARNESES</v>
          </cell>
          <cell r="F90" t="str">
            <v>A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-276246.90000000002</v>
          </cell>
          <cell r="O90">
            <v>-216190.93</v>
          </cell>
        </row>
        <row r="91">
          <cell r="A91" t="str">
            <v>60590</v>
          </cell>
          <cell r="B91" t="str">
            <v>CONDUCTORES MEXICANOS ELE</v>
          </cell>
          <cell r="C91">
            <v>-501148437.70999998</v>
          </cell>
          <cell r="D91">
            <v>286</v>
          </cell>
          <cell r="E91" t="str">
            <v>CABLES Y CORDONES</v>
          </cell>
          <cell r="F91" t="str">
            <v>A</v>
          </cell>
          <cell r="G91">
            <v>-86236163.370000005</v>
          </cell>
          <cell r="H91">
            <v>-64996999.549999997</v>
          </cell>
          <cell r="I91">
            <v>-43625150.75</v>
          </cell>
          <cell r="J91">
            <v>-56511558.490000002</v>
          </cell>
          <cell r="K91">
            <v>-26212921.129999999</v>
          </cell>
          <cell r="L91">
            <v>-60199522.149999999</v>
          </cell>
          <cell r="M91">
            <v>-42713253.219999999</v>
          </cell>
          <cell r="N91">
            <v>-63182975.880000003</v>
          </cell>
          <cell r="O91">
            <v>-57469893.170000002</v>
          </cell>
        </row>
        <row r="92">
          <cell r="A92" t="str">
            <v>60590</v>
          </cell>
          <cell r="B92" t="str">
            <v>CONDUCTORES MEXICANOS ELE</v>
          </cell>
          <cell r="C92">
            <v>-11454578.84</v>
          </cell>
          <cell r="D92">
            <v>40</v>
          </cell>
          <cell r="E92" t="str">
            <v>JUMPER</v>
          </cell>
          <cell r="F92" t="str">
            <v>G</v>
          </cell>
          <cell r="G92">
            <v>0</v>
          </cell>
          <cell r="H92">
            <v>0</v>
          </cell>
          <cell r="I92">
            <v>-24027.53</v>
          </cell>
          <cell r="J92">
            <v>-7318402.8499999996</v>
          </cell>
          <cell r="K92">
            <v>-52488.07</v>
          </cell>
          <cell r="L92">
            <v>-76296.100000000006</v>
          </cell>
          <cell r="M92">
            <v>-621954.6</v>
          </cell>
          <cell r="N92">
            <v>-3150056.31</v>
          </cell>
          <cell r="O92">
            <v>-211353.38</v>
          </cell>
        </row>
        <row r="93">
          <cell r="A93" t="str">
            <v>60590</v>
          </cell>
          <cell r="B93" t="str">
            <v>CONDUCTORES MEXICANOS ELE</v>
          </cell>
          <cell r="C93">
            <v>-10761.7</v>
          </cell>
          <cell r="D93">
            <v>1</v>
          </cell>
          <cell r="E93" t="str">
            <v>MATERIALES</v>
          </cell>
          <cell r="F93" t="str">
            <v>A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-10761.7</v>
          </cell>
          <cell r="N93">
            <v>0</v>
          </cell>
          <cell r="O93">
            <v>0</v>
          </cell>
        </row>
        <row r="94">
          <cell r="B94" t="str">
            <v>Total CONDUCTORES MEXICANOS ELE</v>
          </cell>
          <cell r="C94">
            <v>-513106216.07999992</v>
          </cell>
          <cell r="D94">
            <v>347</v>
          </cell>
          <cell r="G94">
            <v>-86236163.370000005</v>
          </cell>
          <cell r="H94">
            <v>-64996999.549999997</v>
          </cell>
          <cell r="I94">
            <v>-43649178.280000001</v>
          </cell>
          <cell r="J94">
            <v>-63829961.340000004</v>
          </cell>
          <cell r="K94">
            <v>-26265409.199999999</v>
          </cell>
          <cell r="L94">
            <v>-60275818.25</v>
          </cell>
          <cell r="M94">
            <v>-43345969.520000003</v>
          </cell>
          <cell r="N94">
            <v>-66609279.090000004</v>
          </cell>
          <cell r="O94">
            <v>-57897437.480000004</v>
          </cell>
        </row>
        <row r="95">
          <cell r="A95" t="str">
            <v>52380</v>
          </cell>
          <cell r="B95" t="str">
            <v>DISTRIBUIDORA TELCEL, S.A</v>
          </cell>
          <cell r="C95">
            <v>-15601670.449999999</v>
          </cell>
          <cell r="D95">
            <v>85</v>
          </cell>
          <cell r="E95" t="str">
            <v>FICHAS AMIGO</v>
          </cell>
          <cell r="F95" t="str">
            <v>E</v>
          </cell>
          <cell r="G95">
            <v>-3240017.71</v>
          </cell>
          <cell r="H95">
            <v>-882013.99</v>
          </cell>
          <cell r="I95">
            <v>-1237534.79</v>
          </cell>
          <cell r="J95">
            <v>-2502017.19</v>
          </cell>
          <cell r="K95">
            <v>-2560518.89</v>
          </cell>
          <cell r="L95">
            <v>-283508.24</v>
          </cell>
          <cell r="M95">
            <v>-2160023.46</v>
          </cell>
          <cell r="N95">
            <v>-2074517.48</v>
          </cell>
          <cell r="O95">
            <v>-661518.69999999995</v>
          </cell>
        </row>
        <row r="96">
          <cell r="B96" t="str">
            <v>Total DISTRIBUIDORA TELCEL, S.A</v>
          </cell>
          <cell r="C96">
            <v>-15601670.449999999</v>
          </cell>
          <cell r="D96">
            <v>85</v>
          </cell>
          <cell r="G96">
            <v>-3240017.71</v>
          </cell>
          <cell r="H96">
            <v>-882013.99</v>
          </cell>
          <cell r="I96">
            <v>-1237534.79</v>
          </cell>
          <cell r="J96">
            <v>-2502017.19</v>
          </cell>
          <cell r="K96">
            <v>-2560518.89</v>
          </cell>
          <cell r="L96">
            <v>-283508.24</v>
          </cell>
          <cell r="M96">
            <v>-2160023.46</v>
          </cell>
          <cell r="N96">
            <v>-2074517.48</v>
          </cell>
          <cell r="O96">
            <v>-661518.69999999995</v>
          </cell>
        </row>
        <row r="97">
          <cell r="A97" t="str">
            <v>645018</v>
          </cell>
          <cell r="B97" t="str">
            <v>E N I T E L  NICARAGUA</v>
          </cell>
          <cell r="C97">
            <v>-4147340.54</v>
          </cell>
          <cell r="D97">
            <v>9</v>
          </cell>
          <cell r="E97" t="str">
            <v>ENLACE MUNDIAL</v>
          </cell>
          <cell r="F97" t="str">
            <v>G</v>
          </cell>
          <cell r="G97">
            <v>-447434.37</v>
          </cell>
          <cell r="H97">
            <v>-482987.09</v>
          </cell>
          <cell r="I97">
            <v>-415603.42</v>
          </cell>
          <cell r="J97">
            <v>-438796.64</v>
          </cell>
          <cell r="K97">
            <v>-438585.42</v>
          </cell>
          <cell r="L97">
            <v>-545114.69999999995</v>
          </cell>
          <cell r="M97">
            <v>-431499.46</v>
          </cell>
          <cell r="N97">
            <v>-446783.78</v>
          </cell>
          <cell r="O97">
            <v>-500535.66</v>
          </cell>
        </row>
        <row r="98">
          <cell r="A98" t="str">
            <v>645018</v>
          </cell>
          <cell r="B98" t="str">
            <v>E N I T E L  NICARAGUA</v>
          </cell>
          <cell r="C98">
            <v>-95084.7</v>
          </cell>
          <cell r="D98">
            <v>9</v>
          </cell>
          <cell r="E98" t="str">
            <v>RENTA DE CIRCUITOS</v>
          </cell>
          <cell r="F98" t="str">
            <v>G</v>
          </cell>
          <cell r="G98">
            <v>0</v>
          </cell>
          <cell r="H98">
            <v>-21571.3</v>
          </cell>
          <cell r="I98">
            <v>-10697.8</v>
          </cell>
          <cell r="J98">
            <v>-10555.2</v>
          </cell>
          <cell r="K98">
            <v>-10426.6</v>
          </cell>
          <cell r="L98">
            <v>-10362</v>
          </cell>
          <cell r="M98">
            <v>-10019</v>
          </cell>
          <cell r="N98">
            <v>0</v>
          </cell>
          <cell r="O98">
            <v>-21452.799999999999</v>
          </cell>
        </row>
        <row r="99">
          <cell r="B99" t="str">
            <v>Total E N I T E L  NICARAGUA</v>
          </cell>
          <cell r="C99">
            <v>-4242425.24</v>
          </cell>
          <cell r="D99">
            <v>18</v>
          </cell>
          <cell r="G99">
            <v>-447434.37</v>
          </cell>
          <cell r="H99">
            <v>-504558.39</v>
          </cell>
          <cell r="I99">
            <v>-426301.22</v>
          </cell>
          <cell r="J99">
            <v>-449351.84</v>
          </cell>
          <cell r="K99">
            <v>-449012.01999999996</v>
          </cell>
          <cell r="L99">
            <v>-555476.69999999995</v>
          </cell>
          <cell r="M99">
            <v>-441518.46</v>
          </cell>
          <cell r="N99">
            <v>-446783.78</v>
          </cell>
          <cell r="O99">
            <v>-521988.45999999996</v>
          </cell>
        </row>
        <row r="100">
          <cell r="A100" t="str">
            <v>61511</v>
          </cell>
          <cell r="B100" t="str">
            <v>EDITORIAL CONTENIDO, S.A. DE C.V.</v>
          </cell>
          <cell r="C100">
            <v>-1523370.5</v>
          </cell>
          <cell r="D100">
            <v>4</v>
          </cell>
          <cell r="E100" t="str">
            <v>PUBLICIDAD EN REVISTAS</v>
          </cell>
          <cell r="F100" t="str">
            <v>G</v>
          </cell>
          <cell r="G100">
            <v>0</v>
          </cell>
          <cell r="H100">
            <v>0</v>
          </cell>
          <cell r="I100">
            <v>0</v>
          </cell>
          <cell r="J100">
            <v>-1493383.1</v>
          </cell>
          <cell r="K100">
            <v>-18.399999999999999</v>
          </cell>
          <cell r="L100">
            <v>-29969</v>
          </cell>
          <cell r="M100">
            <v>0</v>
          </cell>
          <cell r="N100">
            <v>0</v>
          </cell>
          <cell r="O100">
            <v>0</v>
          </cell>
        </row>
        <row r="101">
          <cell r="B101" t="str">
            <v>Total EDITORIAL CONTENIDO, S.A. DE C.V.</v>
          </cell>
          <cell r="C101">
            <v>-1523370.5</v>
          </cell>
          <cell r="D101">
            <v>4</v>
          </cell>
          <cell r="G101">
            <v>0</v>
          </cell>
          <cell r="H101">
            <v>0</v>
          </cell>
          <cell r="I101">
            <v>0</v>
          </cell>
          <cell r="J101">
            <v>-1493383.1</v>
          </cell>
          <cell r="K101">
            <v>-18.399999999999999</v>
          </cell>
          <cell r="L101">
            <v>-29969</v>
          </cell>
          <cell r="M101">
            <v>0</v>
          </cell>
          <cell r="N101">
            <v>0</v>
          </cell>
          <cell r="O101">
            <v>0</v>
          </cell>
        </row>
        <row r="102">
          <cell r="A102" t="str">
            <v>645049</v>
          </cell>
          <cell r="B102" t="str">
            <v>EMBRATEL</v>
          </cell>
          <cell r="C102">
            <v>-268696.74</v>
          </cell>
          <cell r="D102">
            <v>5</v>
          </cell>
          <cell r="E102" t="str">
            <v>COSTO POR INTERCONEXION</v>
          </cell>
          <cell r="F102" t="str">
            <v>G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-268696.74</v>
          </cell>
          <cell r="M102">
            <v>0</v>
          </cell>
          <cell r="N102">
            <v>0</v>
          </cell>
          <cell r="O102">
            <v>0</v>
          </cell>
        </row>
        <row r="103">
          <cell r="A103" t="str">
            <v>645049</v>
          </cell>
          <cell r="B103" t="str">
            <v>EMBRATEL</v>
          </cell>
          <cell r="C103">
            <v>-4405537.26</v>
          </cell>
          <cell r="D103">
            <v>9</v>
          </cell>
          <cell r="E103" t="str">
            <v>ENLACE MUNDIAL</v>
          </cell>
          <cell r="F103" t="str">
            <v>G</v>
          </cell>
          <cell r="G103">
            <v>-602732.56000000006</v>
          </cell>
          <cell r="H103">
            <v>-694029.03</v>
          </cell>
          <cell r="I103">
            <v>-671874.08</v>
          </cell>
          <cell r="J103">
            <v>-356025.28</v>
          </cell>
          <cell r="K103">
            <v>-384585.43</v>
          </cell>
          <cell r="L103">
            <v>-406355.32</v>
          </cell>
          <cell r="M103">
            <v>-489769.49</v>
          </cell>
          <cell r="N103">
            <v>-393739.77</v>
          </cell>
          <cell r="O103">
            <v>-406426.3</v>
          </cell>
        </row>
        <row r="104">
          <cell r="A104" t="str">
            <v>645049</v>
          </cell>
          <cell r="B104" t="str">
            <v>EMBRATEL</v>
          </cell>
          <cell r="C104">
            <v>0.11</v>
          </cell>
          <cell r="D104">
            <v>1</v>
          </cell>
          <cell r="E104" t="str">
            <v>LIQUIDACION SALIENTE</v>
          </cell>
          <cell r="F104" t="str">
            <v>G</v>
          </cell>
          <cell r="G104">
            <v>0</v>
          </cell>
          <cell r="H104">
            <v>0</v>
          </cell>
          <cell r="I104">
            <v>0.11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 t="str">
            <v>645049</v>
          </cell>
          <cell r="B105" t="str">
            <v>EMBRATEL</v>
          </cell>
          <cell r="C105">
            <v>-317058.44</v>
          </cell>
          <cell r="D105">
            <v>10</v>
          </cell>
          <cell r="E105" t="str">
            <v>RENTA DE CIRCUITOS</v>
          </cell>
          <cell r="F105" t="str">
            <v>G</v>
          </cell>
          <cell r="G105">
            <v>-65230.34</v>
          </cell>
          <cell r="H105">
            <v>-32205.47</v>
          </cell>
          <cell r="I105">
            <v>-31954.18</v>
          </cell>
          <cell r="J105">
            <v>-31387.57</v>
          </cell>
          <cell r="K105">
            <v>-31429.15</v>
          </cell>
          <cell r="L105">
            <v>-31192.81</v>
          </cell>
          <cell r="M105">
            <v>-30836.22</v>
          </cell>
          <cell r="N105">
            <v>-30303.41</v>
          </cell>
          <cell r="O105">
            <v>-32519.29</v>
          </cell>
        </row>
        <row r="106">
          <cell r="A106" t="str">
            <v>30108</v>
          </cell>
          <cell r="B106" t="str">
            <v>EMBRATEL</v>
          </cell>
          <cell r="C106">
            <v>-233406.74</v>
          </cell>
          <cell r="D106">
            <v>3</v>
          </cell>
          <cell r="E106" t="str">
            <v>VENTANILLA UNICA</v>
          </cell>
          <cell r="F106" t="str">
            <v>G</v>
          </cell>
          <cell r="G106">
            <v>0</v>
          </cell>
          <cell r="H106">
            <v>0</v>
          </cell>
          <cell r="I106">
            <v>-233406.74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B107" t="str">
            <v>Total EMBRATEL</v>
          </cell>
          <cell r="C107">
            <v>-5224699.07</v>
          </cell>
          <cell r="D107">
            <v>28</v>
          </cell>
          <cell r="G107">
            <v>-667962.9</v>
          </cell>
          <cell r="H107">
            <v>-726234.5</v>
          </cell>
          <cell r="I107">
            <v>-937234.89</v>
          </cell>
          <cell r="J107">
            <v>-387412.85000000003</v>
          </cell>
          <cell r="K107">
            <v>-416014.58</v>
          </cell>
          <cell r="L107">
            <v>-706244.87000000011</v>
          </cell>
          <cell r="M107">
            <v>-520605.70999999996</v>
          </cell>
          <cell r="N107">
            <v>-424043.18</v>
          </cell>
          <cell r="O107">
            <v>-438945.58999999997</v>
          </cell>
        </row>
        <row r="108">
          <cell r="A108" t="str">
            <v>50022</v>
          </cell>
          <cell r="B108" t="str">
            <v>FIANZAS GUARDIANA INBURSA</v>
          </cell>
          <cell r="C108">
            <v>-5503453.6600000001</v>
          </cell>
          <cell r="D108">
            <v>250</v>
          </cell>
          <cell r="E108" t="str">
            <v>FIANZAS</v>
          </cell>
          <cell r="F108" t="str">
            <v>G</v>
          </cell>
          <cell r="G108">
            <v>-97665.98</v>
          </cell>
          <cell r="H108">
            <v>-190379.76</v>
          </cell>
          <cell r="I108">
            <v>-1195576.76</v>
          </cell>
          <cell r="J108">
            <v>-1978342.5</v>
          </cell>
          <cell r="K108">
            <v>-1114878.69</v>
          </cell>
          <cell r="L108">
            <v>-547179</v>
          </cell>
          <cell r="M108">
            <v>-220495.22</v>
          </cell>
          <cell r="N108">
            <v>-122387.47</v>
          </cell>
          <cell r="O108">
            <v>-36548.28</v>
          </cell>
        </row>
        <row r="109">
          <cell r="B109" t="str">
            <v>Total FIANZAS GUARDIANA INBURSA</v>
          </cell>
          <cell r="C109">
            <v>-5503453.6600000001</v>
          </cell>
          <cell r="D109">
            <v>250</v>
          </cell>
          <cell r="G109">
            <v>-97665.98</v>
          </cell>
          <cell r="H109">
            <v>-190379.76</v>
          </cell>
          <cell r="I109">
            <v>-1195576.76</v>
          </cell>
          <cell r="J109">
            <v>-1978342.5</v>
          </cell>
          <cell r="K109">
            <v>-1114878.69</v>
          </cell>
          <cell r="L109">
            <v>-547179</v>
          </cell>
          <cell r="M109">
            <v>-220495.22</v>
          </cell>
          <cell r="N109">
            <v>-122387.47</v>
          </cell>
          <cell r="O109">
            <v>-36548.28</v>
          </cell>
        </row>
        <row r="110">
          <cell r="A110" t="str">
            <v>52473</v>
          </cell>
          <cell r="B110" t="str">
            <v>FUNDACION CARSO</v>
          </cell>
          <cell r="C110">
            <v>-3500</v>
          </cell>
          <cell r="D110">
            <v>1</v>
          </cell>
          <cell r="E110" t="str">
            <v>CALENDARIOS PARED</v>
          </cell>
          <cell r="F110" t="str">
            <v>G</v>
          </cell>
          <cell r="G110">
            <v>0</v>
          </cell>
          <cell r="H110">
            <v>-3500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B111" t="str">
            <v>Total FUNDACION CARSO</v>
          </cell>
          <cell r="C111">
            <v>-3500</v>
          </cell>
          <cell r="D111">
            <v>1</v>
          </cell>
          <cell r="G111">
            <v>0</v>
          </cell>
          <cell r="H111">
            <v>-3500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 t="str">
            <v>40010</v>
          </cell>
          <cell r="B112" t="str">
            <v>FUNDACION TELMEX, A.C.</v>
          </cell>
          <cell r="C112">
            <v>-40846100</v>
          </cell>
          <cell r="D112">
            <v>12</v>
          </cell>
          <cell r="E112" t="str">
            <v>DONATIVOS</v>
          </cell>
          <cell r="F112" t="str">
            <v>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-34700000</v>
          </cell>
          <cell r="L112">
            <v>-117000</v>
          </cell>
          <cell r="M112">
            <v>-5042900</v>
          </cell>
          <cell r="N112">
            <v>-986200</v>
          </cell>
          <cell r="O112">
            <v>0</v>
          </cell>
        </row>
        <row r="113">
          <cell r="A113" t="str">
            <v>53230</v>
          </cell>
          <cell r="B113" t="str">
            <v>FUNDACION TELMEX, A.C.</v>
          </cell>
          <cell r="C113">
            <v>-2775000</v>
          </cell>
          <cell r="D113">
            <v>4</v>
          </cell>
          <cell r="E113" t="str">
            <v>DONATIVOS</v>
          </cell>
          <cell r="F113" t="str">
            <v>G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-955000</v>
          </cell>
          <cell r="L113">
            <v>0</v>
          </cell>
          <cell r="M113">
            <v>0</v>
          </cell>
          <cell r="N113">
            <v>0</v>
          </cell>
          <cell r="O113">
            <v>-1820000</v>
          </cell>
        </row>
        <row r="114">
          <cell r="B114" t="str">
            <v>Total FUNDACION TELMEX, A.C.</v>
          </cell>
          <cell r="C114">
            <v>-43621100</v>
          </cell>
          <cell r="D114">
            <v>16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-35655000</v>
          </cell>
          <cell r="L114">
            <v>-117000</v>
          </cell>
          <cell r="M114">
            <v>-5042900</v>
          </cell>
          <cell r="N114">
            <v>-986200</v>
          </cell>
          <cell r="O114">
            <v>-1820000</v>
          </cell>
        </row>
        <row r="115">
          <cell r="A115" t="str">
            <v>50008</v>
          </cell>
          <cell r="B115" t="str">
            <v>GALAS DE MEXICO, S.A. DE</v>
          </cell>
          <cell r="C115">
            <v>-1255362.54</v>
          </cell>
          <cell r="D115">
            <v>5</v>
          </cell>
          <cell r="E115" t="str">
            <v>AGENDAS</v>
          </cell>
          <cell r="F115" t="str">
            <v>E</v>
          </cell>
          <cell r="G115">
            <v>0</v>
          </cell>
          <cell r="H115">
            <v>-1255362.54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50008</v>
          </cell>
          <cell r="B116" t="str">
            <v>GALAS DE MEXICO, S.A. DE</v>
          </cell>
          <cell r="C116">
            <v>-209610.5</v>
          </cell>
          <cell r="D116">
            <v>4</v>
          </cell>
          <cell r="E116" t="str">
            <v>CAMPANA PUBLICITARIA CARTA</v>
          </cell>
          <cell r="F116" t="str">
            <v>E</v>
          </cell>
          <cell r="G116">
            <v>0</v>
          </cell>
          <cell r="H116">
            <v>0</v>
          </cell>
          <cell r="I116">
            <v>0</v>
          </cell>
          <cell r="J116">
            <v>-18745</v>
          </cell>
          <cell r="K116">
            <v>0</v>
          </cell>
          <cell r="L116">
            <v>-190865.5</v>
          </cell>
          <cell r="M116">
            <v>0</v>
          </cell>
          <cell r="N116">
            <v>0</v>
          </cell>
          <cell r="O116">
            <v>0</v>
          </cell>
        </row>
        <row r="117">
          <cell r="A117" t="str">
            <v>50008</v>
          </cell>
          <cell r="B117" t="str">
            <v>GALAS DE MEXICO, S.A. DE</v>
          </cell>
          <cell r="C117">
            <v>-819674</v>
          </cell>
          <cell r="D117">
            <v>2</v>
          </cell>
          <cell r="E117" t="str">
            <v>CAMPANA PUBLICITARIA DIPTICO</v>
          </cell>
          <cell r="F117" t="str">
            <v>E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-2714</v>
          </cell>
          <cell r="L117">
            <v>-816960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 t="str">
            <v>50008</v>
          </cell>
          <cell r="B118" t="str">
            <v>GALAS DE MEXICO, S.A. DE</v>
          </cell>
          <cell r="C118">
            <v>-401062.5</v>
          </cell>
          <cell r="D118">
            <v>2</v>
          </cell>
          <cell r="E118" t="str">
            <v>CAMPANA PUBLICITARIA FOLLETOS</v>
          </cell>
          <cell r="F118" t="str">
            <v>E</v>
          </cell>
          <cell r="G118">
            <v>-274562.5</v>
          </cell>
          <cell r="H118">
            <v>0</v>
          </cell>
          <cell r="I118">
            <v>0</v>
          </cell>
          <cell r="J118">
            <v>-126500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 t="str">
            <v>50008</v>
          </cell>
          <cell r="B119" t="str">
            <v>GALAS DE MEXICO, S.A. DE</v>
          </cell>
          <cell r="C119">
            <v>-3622500</v>
          </cell>
          <cell r="D119">
            <v>3</v>
          </cell>
          <cell r="E119" t="str">
            <v>CAMPANA PUBLICITARIA TRIPTICO</v>
          </cell>
          <cell r="F119" t="str">
            <v>E</v>
          </cell>
          <cell r="G119">
            <v>-1207500</v>
          </cell>
          <cell r="H119">
            <v>0</v>
          </cell>
          <cell r="I119">
            <v>0</v>
          </cell>
          <cell r="J119">
            <v>-1207500</v>
          </cell>
          <cell r="K119">
            <v>0</v>
          </cell>
          <cell r="L119">
            <v>-1207500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 t="str">
            <v>50008</v>
          </cell>
          <cell r="B120" t="str">
            <v>GALAS DE MEXICO, S.A. DE</v>
          </cell>
          <cell r="C120">
            <v>-1341320.3500000001</v>
          </cell>
          <cell r="D120">
            <v>25</v>
          </cell>
          <cell r="E120" t="str">
            <v>CAMPANA PUBLICITARIA VOLANTE</v>
          </cell>
          <cell r="F120" t="str">
            <v>E</v>
          </cell>
          <cell r="G120">
            <v>-675413.4</v>
          </cell>
          <cell r="H120">
            <v>-118215.98</v>
          </cell>
          <cell r="I120">
            <v>-16363.35</v>
          </cell>
          <cell r="J120">
            <v>-286217.53000000003</v>
          </cell>
          <cell r="K120">
            <v>-75259.69</v>
          </cell>
          <cell r="L120">
            <v>-169850.4</v>
          </cell>
          <cell r="M120">
            <v>0</v>
          </cell>
          <cell r="N120">
            <v>0</v>
          </cell>
          <cell r="O120">
            <v>0</v>
          </cell>
        </row>
        <row r="121">
          <cell r="A121" t="str">
            <v>50008</v>
          </cell>
          <cell r="B121" t="str">
            <v>GALAS DE MEXICO, S.A. DE</v>
          </cell>
          <cell r="C121">
            <v>-8590430.5399999991</v>
          </cell>
          <cell r="D121">
            <v>10</v>
          </cell>
          <cell r="E121" t="str">
            <v>PAPEL RECIBO TELEFONICO</v>
          </cell>
          <cell r="F121" t="str">
            <v>E</v>
          </cell>
          <cell r="G121">
            <v>0</v>
          </cell>
          <cell r="H121">
            <v>-1612312.19</v>
          </cell>
          <cell r="I121">
            <v>0</v>
          </cell>
          <cell r="J121">
            <v>-3489522.05</v>
          </cell>
          <cell r="K121">
            <v>-387889.25</v>
          </cell>
          <cell r="L121">
            <v>-3100707.05</v>
          </cell>
          <cell r="M121">
            <v>0</v>
          </cell>
          <cell r="N121">
            <v>0</v>
          </cell>
          <cell r="O121">
            <v>0</v>
          </cell>
        </row>
        <row r="122">
          <cell r="B122" t="str">
            <v>Total GALAS DE MEXICO, S.A. DE</v>
          </cell>
          <cell r="C122">
            <v>-16239960.43</v>
          </cell>
          <cell r="D122">
            <v>51</v>
          </cell>
          <cell r="G122">
            <v>-2157475.9</v>
          </cell>
          <cell r="H122">
            <v>-2985890.71</v>
          </cell>
          <cell r="I122">
            <v>-16363.35</v>
          </cell>
          <cell r="J122">
            <v>-5128484.58</v>
          </cell>
          <cell r="K122">
            <v>-465862.94</v>
          </cell>
          <cell r="L122">
            <v>-5485882.9499999993</v>
          </cell>
          <cell r="M122">
            <v>0</v>
          </cell>
          <cell r="N122">
            <v>0</v>
          </cell>
          <cell r="O122">
            <v>0</v>
          </cell>
        </row>
        <row r="123">
          <cell r="A123" t="str">
            <v>61846</v>
          </cell>
          <cell r="B123" t="str">
            <v>GRUPO ACIR NACIONAL,S.A.D</v>
          </cell>
          <cell r="C123">
            <v>-22730527.399999999</v>
          </cell>
          <cell r="D123">
            <v>3</v>
          </cell>
          <cell r="E123" t="str">
            <v>PUBLICIDAD EN RADIO</v>
          </cell>
          <cell r="F123" t="str">
            <v>E</v>
          </cell>
          <cell r="G123">
            <v>0</v>
          </cell>
          <cell r="H123">
            <v>0</v>
          </cell>
          <cell r="I123">
            <v>0</v>
          </cell>
          <cell r="J123">
            <v>-11500000</v>
          </cell>
          <cell r="K123">
            <v>-1455527.4</v>
          </cell>
          <cell r="L123">
            <v>0</v>
          </cell>
          <cell r="M123">
            <v>-9775000</v>
          </cell>
          <cell r="N123">
            <v>0</v>
          </cell>
          <cell r="O123">
            <v>0</v>
          </cell>
        </row>
        <row r="124">
          <cell r="B124" t="str">
            <v>Total GRUPO ACIR NACIONAL,S.A.D</v>
          </cell>
          <cell r="C124">
            <v>-22730527.399999999</v>
          </cell>
          <cell r="D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-11500000</v>
          </cell>
          <cell r="K124">
            <v>-1455527.4</v>
          </cell>
          <cell r="L124">
            <v>0</v>
          </cell>
          <cell r="M124">
            <v>-9775000</v>
          </cell>
          <cell r="N124">
            <v>0</v>
          </cell>
          <cell r="O124">
            <v>0</v>
          </cell>
        </row>
        <row r="125">
          <cell r="A125" t="str">
            <v>114051</v>
          </cell>
          <cell r="B125" t="str">
            <v>GRUPO ACIR,S.A. DE. C.V.</v>
          </cell>
          <cell r="C125">
            <v>-11000</v>
          </cell>
          <cell r="D125">
            <v>1</v>
          </cell>
          <cell r="E125" t="str">
            <v>PROMOCION DE VENTAS CONTROL REMOTO</v>
          </cell>
          <cell r="F125" t="str">
            <v>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-11000</v>
          </cell>
        </row>
        <row r="126">
          <cell r="B126" t="str">
            <v>Total GRUPO ACIR,S.A. DE. C.V.</v>
          </cell>
          <cell r="C126">
            <v>-11000</v>
          </cell>
          <cell r="D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-11000</v>
          </cell>
        </row>
        <row r="127">
          <cell r="A127" t="str">
            <v>50050</v>
          </cell>
          <cell r="B127" t="str">
            <v>GRUPO SANBORNS, S.A. DE C</v>
          </cell>
          <cell r="C127">
            <v>-378921.02</v>
          </cell>
          <cell r="D127">
            <v>15</v>
          </cell>
          <cell r="E127" t="str">
            <v>MANTO. DE  LOCAL</v>
          </cell>
          <cell r="F127" t="str">
            <v>G</v>
          </cell>
          <cell r="G127">
            <v>0</v>
          </cell>
          <cell r="H127">
            <v>0</v>
          </cell>
          <cell r="I127">
            <v>0</v>
          </cell>
          <cell r="J127">
            <v>-63852.35</v>
          </cell>
          <cell r="K127">
            <v>-62340.35</v>
          </cell>
          <cell r="L127">
            <v>-65707.27</v>
          </cell>
          <cell r="M127">
            <v>-62340.35</v>
          </cell>
          <cell r="N127">
            <v>-62340.35</v>
          </cell>
          <cell r="O127">
            <v>-62340.35</v>
          </cell>
        </row>
        <row r="128">
          <cell r="A128" t="str">
            <v>50050</v>
          </cell>
          <cell r="B128" t="str">
            <v>GRUPO SANBORNS, S.A. DE C</v>
          </cell>
          <cell r="C128">
            <v>-186944</v>
          </cell>
          <cell r="D128">
            <v>7</v>
          </cell>
          <cell r="E128" t="str">
            <v>MANTO. DE LOCAL</v>
          </cell>
          <cell r="F128" t="str">
            <v>G</v>
          </cell>
          <cell r="G128">
            <v>-62340.35</v>
          </cell>
          <cell r="H128">
            <v>-62340.35</v>
          </cell>
          <cell r="I128">
            <v>-62263.3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 t="str">
            <v>50050</v>
          </cell>
          <cell r="B129" t="str">
            <v>GRUPO SANBORNS, S.A. DE C</v>
          </cell>
          <cell r="C129">
            <v>-1914</v>
          </cell>
          <cell r="D129">
            <v>2</v>
          </cell>
          <cell r="E129" t="str">
            <v>MANTO. EXTRAORDINARIO DE LOCAL</v>
          </cell>
          <cell r="F129" t="str">
            <v>G</v>
          </cell>
          <cell r="G129">
            <v>0</v>
          </cell>
          <cell r="H129">
            <v>-634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-1280</v>
          </cell>
          <cell r="O129">
            <v>0</v>
          </cell>
        </row>
        <row r="130">
          <cell r="A130" t="str">
            <v>50050</v>
          </cell>
          <cell r="B130" t="str">
            <v>GRUPO SANBORNS, S.A. DE C</v>
          </cell>
          <cell r="C130">
            <v>-324403.21999999997</v>
          </cell>
          <cell r="D130">
            <v>4</v>
          </cell>
          <cell r="E130" t="str">
            <v>MANTO. RED HIDRAHULICA</v>
          </cell>
          <cell r="F130" t="str">
            <v>G</v>
          </cell>
          <cell r="G130">
            <v>0</v>
          </cell>
          <cell r="H130">
            <v>-649.86</v>
          </cell>
          <cell r="I130">
            <v>0</v>
          </cell>
          <cell r="J130">
            <v>-322443.87</v>
          </cell>
          <cell r="K130">
            <v>0</v>
          </cell>
          <cell r="L130">
            <v>0</v>
          </cell>
          <cell r="M130">
            <v>0</v>
          </cell>
          <cell r="N130">
            <v>-1309.49</v>
          </cell>
          <cell r="O130">
            <v>0</v>
          </cell>
        </row>
        <row r="131">
          <cell r="A131" t="str">
            <v>50050</v>
          </cell>
          <cell r="B131" t="str">
            <v>GRUPO SANBORNS, S.A. DE C</v>
          </cell>
          <cell r="C131">
            <v>-3647712.6</v>
          </cell>
          <cell r="D131">
            <v>18</v>
          </cell>
          <cell r="E131" t="str">
            <v>RENTA LOCAL</v>
          </cell>
          <cell r="F131" t="str">
            <v>G</v>
          </cell>
          <cell r="G131">
            <v>-441152.65</v>
          </cell>
          <cell r="H131">
            <v>-441152.65</v>
          </cell>
          <cell r="I131">
            <v>-440585.7</v>
          </cell>
          <cell r="J131">
            <v>-119058.35</v>
          </cell>
          <cell r="K131">
            <v>-441152.65</v>
          </cell>
          <cell r="L131">
            <v>-441152.65</v>
          </cell>
          <cell r="M131">
            <v>-441152.65</v>
          </cell>
          <cell r="N131">
            <v>-441152.65</v>
          </cell>
          <cell r="O131">
            <v>-441152.65</v>
          </cell>
        </row>
        <row r="132">
          <cell r="B132" t="str">
            <v>Total GRUPO SANBORNS, S.A. DE C</v>
          </cell>
          <cell r="C132">
            <v>-4539894.84</v>
          </cell>
          <cell r="D132">
            <v>46</v>
          </cell>
          <cell r="G132">
            <v>-503493</v>
          </cell>
          <cell r="H132">
            <v>-504776.86000000004</v>
          </cell>
          <cell r="I132">
            <v>-502849</v>
          </cell>
          <cell r="J132">
            <v>-505354.56999999995</v>
          </cell>
          <cell r="K132">
            <v>-503493</v>
          </cell>
          <cell r="L132">
            <v>-506859.92000000004</v>
          </cell>
          <cell r="M132">
            <v>-503493</v>
          </cell>
          <cell r="N132">
            <v>-506082.49</v>
          </cell>
          <cell r="O132">
            <v>-503493</v>
          </cell>
        </row>
        <row r="133">
          <cell r="A133" t="str">
            <v>51733</v>
          </cell>
          <cell r="B133" t="str">
            <v>GRUPO TELEVISA</v>
          </cell>
          <cell r="C133">
            <v>-85100000</v>
          </cell>
          <cell r="D133">
            <v>1</v>
          </cell>
          <cell r="E133" t="str">
            <v>PUBLICIDAD EN TELEVISION</v>
          </cell>
          <cell r="F133" t="str">
            <v>E</v>
          </cell>
          <cell r="G133">
            <v>0</v>
          </cell>
          <cell r="H133">
            <v>-85100000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B134" t="str">
            <v>Total GRUPO TELEVISA</v>
          </cell>
          <cell r="C134">
            <v>-85100000</v>
          </cell>
          <cell r="D134">
            <v>1</v>
          </cell>
          <cell r="G134">
            <v>0</v>
          </cell>
          <cell r="H134">
            <v>-85100000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A135" t="str">
            <v>51825</v>
          </cell>
          <cell r="B135" t="str">
            <v>GRUPO TELVISTA, S.A. DE C</v>
          </cell>
          <cell r="C135">
            <v>-1526437.12</v>
          </cell>
          <cell r="D135">
            <v>2</v>
          </cell>
          <cell r="E135" t="str">
            <v>BONO MENSUAL</v>
          </cell>
          <cell r="F135" t="str">
            <v>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-127890.57</v>
          </cell>
          <cell r="O135">
            <v>-1398546.55</v>
          </cell>
        </row>
        <row r="136">
          <cell r="A136" t="str">
            <v>51825</v>
          </cell>
          <cell r="B136" t="str">
            <v>GRUPO TELVISTA, S.A. DE C</v>
          </cell>
          <cell r="C136">
            <v>-7457000.0599999996</v>
          </cell>
          <cell r="D136">
            <v>10</v>
          </cell>
          <cell r="E136" t="str">
            <v>CALL CENTER MERCADO MASIVO</v>
          </cell>
          <cell r="F136" t="str">
            <v>G</v>
          </cell>
          <cell r="G136">
            <v>0</v>
          </cell>
          <cell r="H136">
            <v>0</v>
          </cell>
          <cell r="I136">
            <v>0</v>
          </cell>
          <cell r="J136">
            <v>-4475926.24</v>
          </cell>
          <cell r="K136">
            <v>0</v>
          </cell>
          <cell r="L136">
            <v>-2981073.82</v>
          </cell>
          <cell r="M136">
            <v>0</v>
          </cell>
          <cell r="N136">
            <v>0</v>
          </cell>
          <cell r="O136">
            <v>0</v>
          </cell>
        </row>
        <row r="137">
          <cell r="A137" t="str">
            <v>51825</v>
          </cell>
          <cell r="B137" t="str">
            <v>GRUPO TELVISTA, S.A. DE C</v>
          </cell>
          <cell r="C137">
            <v>-256869.8</v>
          </cell>
          <cell r="D137">
            <v>1</v>
          </cell>
          <cell r="E137" t="str">
            <v>PROMOCIONES SERV. TELEF.</v>
          </cell>
          <cell r="F137" t="str">
            <v>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-256869.8</v>
          </cell>
          <cell r="N137">
            <v>0</v>
          </cell>
          <cell r="O137">
            <v>0</v>
          </cell>
        </row>
        <row r="138">
          <cell r="A138" t="str">
            <v>51825</v>
          </cell>
          <cell r="B138" t="str">
            <v>GRUPO TELVISTA, S.A. DE C</v>
          </cell>
          <cell r="C138">
            <v>-117405659.48</v>
          </cell>
          <cell r="D138">
            <v>43</v>
          </cell>
          <cell r="E138" t="str">
            <v>SERVICIO DE TECMARKETING</v>
          </cell>
          <cell r="F138" t="str">
            <v>G</v>
          </cell>
          <cell r="G138">
            <v>0</v>
          </cell>
          <cell r="H138">
            <v>0</v>
          </cell>
          <cell r="I138">
            <v>0</v>
          </cell>
          <cell r="J138">
            <v>-40515171.479999997</v>
          </cell>
          <cell r="K138">
            <v>-5921538.5599999996</v>
          </cell>
          <cell r="L138">
            <v>-26845422.600000001</v>
          </cell>
          <cell r="M138">
            <v>-10197598.76</v>
          </cell>
          <cell r="N138">
            <v>-19840019.059999999</v>
          </cell>
          <cell r="O138">
            <v>-14085909.02</v>
          </cell>
        </row>
        <row r="139">
          <cell r="B139" t="str">
            <v>Total GRUPO TELVISTA, S.A. DE C</v>
          </cell>
          <cell r="C139">
            <v>-126645966.46000001</v>
          </cell>
          <cell r="D139">
            <v>56</v>
          </cell>
          <cell r="G139">
            <v>0</v>
          </cell>
          <cell r="H139">
            <v>0</v>
          </cell>
          <cell r="I139">
            <v>0</v>
          </cell>
          <cell r="J139">
            <v>-44991097.719999999</v>
          </cell>
          <cell r="K139">
            <v>-5921538.5599999996</v>
          </cell>
          <cell r="L139">
            <v>-29826496.420000002</v>
          </cell>
          <cell r="M139">
            <v>-10454468.560000001</v>
          </cell>
          <cell r="N139">
            <v>-19967909.629999999</v>
          </cell>
          <cell r="O139">
            <v>-15484455.57</v>
          </cell>
        </row>
        <row r="140">
          <cell r="A140" t="str">
            <v>61724</v>
          </cell>
          <cell r="B140" t="str">
            <v>HIPOCAMPO, S.A. DE C.V.</v>
          </cell>
          <cell r="C140">
            <v>-7200</v>
          </cell>
          <cell r="D140">
            <v>1</v>
          </cell>
          <cell r="E140" t="str">
            <v>RENTA DE SALON Y EQUIPO</v>
          </cell>
          <cell r="F140" t="str">
            <v>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-7200</v>
          </cell>
          <cell r="O140">
            <v>0</v>
          </cell>
        </row>
        <row r="141">
          <cell r="B141" t="str">
            <v>Total HIPOCAMPO, S.A. DE C.V.</v>
          </cell>
          <cell r="C141">
            <v>-7200</v>
          </cell>
          <cell r="D141">
            <v>1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-7200</v>
          </cell>
          <cell r="O141">
            <v>0</v>
          </cell>
        </row>
        <row r="142">
          <cell r="A142" t="str">
            <v>50041</v>
          </cell>
          <cell r="B142" t="str">
            <v>HOTEL GENEVE, S.A. DE C.V</v>
          </cell>
          <cell r="C142">
            <v>0</v>
          </cell>
          <cell r="D142">
            <v>10</v>
          </cell>
          <cell r="E142" t="str">
            <v>RENTA DE SALON Y EQUIPO</v>
          </cell>
          <cell r="F142" t="str">
            <v>G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B143" t="str">
            <v>Total HOTEL GENEVE, S.A. DE C.V</v>
          </cell>
          <cell r="C143">
            <v>0</v>
          </cell>
          <cell r="D143">
            <v>10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 t="str">
            <v>61395</v>
          </cell>
          <cell r="B144" t="str">
            <v>HOTELES CALINDA, S.A. DE</v>
          </cell>
          <cell r="C144">
            <v>-208366</v>
          </cell>
          <cell r="D144">
            <v>5</v>
          </cell>
          <cell r="E144" t="str">
            <v>GASTOS PROMOCIONALES</v>
          </cell>
          <cell r="F144" t="str">
            <v>G</v>
          </cell>
          <cell r="G144">
            <v>0</v>
          </cell>
          <cell r="H144">
            <v>0</v>
          </cell>
          <cell r="I144">
            <v>0</v>
          </cell>
          <cell r="J144">
            <v>-117928.8</v>
          </cell>
          <cell r="K144">
            <v>-53472.6</v>
          </cell>
          <cell r="L144">
            <v>-36964.6</v>
          </cell>
          <cell r="M144">
            <v>0</v>
          </cell>
          <cell r="N144">
            <v>0</v>
          </cell>
          <cell r="O144">
            <v>0</v>
          </cell>
        </row>
        <row r="145">
          <cell r="A145" t="str">
            <v>61395</v>
          </cell>
          <cell r="B145" t="str">
            <v>HOTELES CALINDA, S.A. DE</v>
          </cell>
          <cell r="C145">
            <v>-1039899.28</v>
          </cell>
          <cell r="D145">
            <v>25</v>
          </cell>
          <cell r="E145" t="str">
            <v>RENTA DE SALON Y EQUIPO</v>
          </cell>
          <cell r="F145" t="str">
            <v>G</v>
          </cell>
          <cell r="G145">
            <v>-14940</v>
          </cell>
          <cell r="H145">
            <v>-3780</v>
          </cell>
          <cell r="I145">
            <v>-10320</v>
          </cell>
          <cell r="J145">
            <v>0</v>
          </cell>
          <cell r="K145">
            <v>-7560</v>
          </cell>
          <cell r="L145">
            <v>-10362</v>
          </cell>
          <cell r="M145">
            <v>-62560</v>
          </cell>
          <cell r="N145">
            <v>-521782.16</v>
          </cell>
          <cell r="O145">
            <v>-408595.12</v>
          </cell>
        </row>
        <row r="146">
          <cell r="B146" t="str">
            <v>Total HOTELES CALINDA, S.A. DE</v>
          </cell>
          <cell r="C146">
            <v>-1248265.28</v>
          </cell>
          <cell r="D146">
            <v>30</v>
          </cell>
          <cell r="G146">
            <v>-14940</v>
          </cell>
          <cell r="H146">
            <v>-3780</v>
          </cell>
          <cell r="I146">
            <v>-10320</v>
          </cell>
          <cell r="J146">
            <v>-117928.8</v>
          </cell>
          <cell r="K146">
            <v>-61032.6</v>
          </cell>
          <cell r="L146">
            <v>-47326.6</v>
          </cell>
          <cell r="M146">
            <v>-62560</v>
          </cell>
          <cell r="N146">
            <v>-521782.16</v>
          </cell>
          <cell r="O146">
            <v>-408595.12</v>
          </cell>
        </row>
        <row r="147">
          <cell r="A147" t="str">
            <v>52834</v>
          </cell>
          <cell r="B147" t="str">
            <v>I + D MEXICO, S.A. DE C.V</v>
          </cell>
          <cell r="C147">
            <v>-170658.37</v>
          </cell>
          <cell r="D147">
            <v>8</v>
          </cell>
          <cell r="E147" t="str">
            <v>PAGO TRJETAS IAVE (PEAJE)</v>
          </cell>
          <cell r="F147" t="str">
            <v>E</v>
          </cell>
          <cell r="G147">
            <v>0</v>
          </cell>
          <cell r="H147">
            <v>0</v>
          </cell>
          <cell r="I147">
            <v>0</v>
          </cell>
          <cell r="J147">
            <v>-72470.070000000007</v>
          </cell>
          <cell r="K147">
            <v>-19107.13</v>
          </cell>
          <cell r="L147">
            <v>-21706.47</v>
          </cell>
          <cell r="M147">
            <v>-16035.65</v>
          </cell>
          <cell r="N147">
            <v>0</v>
          </cell>
          <cell r="O147">
            <v>-41339.050000000003</v>
          </cell>
        </row>
        <row r="148">
          <cell r="A148" t="str">
            <v>52834</v>
          </cell>
          <cell r="B148" t="str">
            <v>I + D MEXICO, S.A. DE C.V</v>
          </cell>
          <cell r="C148">
            <v>-18525.88</v>
          </cell>
          <cell r="D148">
            <v>2</v>
          </cell>
          <cell r="E148" t="str">
            <v>TARJETAS IAVE POR PEAJE</v>
          </cell>
          <cell r="F148" t="str">
            <v>G</v>
          </cell>
          <cell r="G148">
            <v>-6412.01</v>
          </cell>
          <cell r="H148">
            <v>-12113.87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Total I + D MEXICO, S.A. DE C.V</v>
          </cell>
          <cell r="C149">
            <v>-189184.25</v>
          </cell>
          <cell r="D149">
            <v>10</v>
          </cell>
          <cell r="G149">
            <v>-6412.01</v>
          </cell>
          <cell r="H149">
            <v>-12113.87</v>
          </cell>
          <cell r="I149">
            <v>0</v>
          </cell>
          <cell r="J149">
            <v>-72470.070000000007</v>
          </cell>
          <cell r="K149">
            <v>-19107.13</v>
          </cell>
          <cell r="L149">
            <v>-21706.47</v>
          </cell>
          <cell r="M149">
            <v>-16035.65</v>
          </cell>
          <cell r="N149">
            <v>0</v>
          </cell>
          <cell r="O149">
            <v>-41339.050000000003</v>
          </cell>
        </row>
        <row r="150">
          <cell r="A150" t="str">
            <v>61544</v>
          </cell>
          <cell r="B150" t="str">
            <v>INBURSA DIVIDENDOS</v>
          </cell>
          <cell r="C150">
            <v>-480025000.39999998</v>
          </cell>
          <cell r="D150">
            <v>1</v>
          </cell>
          <cell r="E150" t="str">
            <v>DIVID. CUPON 47</v>
          </cell>
          <cell r="F150" t="str">
            <v>E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-480025000.39999998</v>
          </cell>
        </row>
        <row r="151">
          <cell r="A151" t="str">
            <v>61544</v>
          </cell>
          <cell r="B151" t="str">
            <v>INBURSA DIVIDENDOS</v>
          </cell>
          <cell r="C151">
            <v>-1101730000.8499999</v>
          </cell>
          <cell r="D151">
            <v>27</v>
          </cell>
          <cell r="E151" t="str">
            <v>FONDO PARA PAGO DE DIVIDENDOS</v>
          </cell>
          <cell r="F151" t="str">
            <v>E</v>
          </cell>
          <cell r="G151">
            <v>-1660000</v>
          </cell>
          <cell r="H151">
            <v>-2447000</v>
          </cell>
          <cell r="I151">
            <v>-608720000.45000005</v>
          </cell>
          <cell r="J151">
            <v>-1465000</v>
          </cell>
          <cell r="K151">
            <v>-1820000</v>
          </cell>
          <cell r="L151">
            <v>-480100000.39999998</v>
          </cell>
          <cell r="M151">
            <v>-2955000</v>
          </cell>
          <cell r="N151">
            <v>-658000</v>
          </cell>
          <cell r="O151">
            <v>-1905000</v>
          </cell>
        </row>
        <row r="152">
          <cell r="B152" t="str">
            <v>Total INBURSA DIVIDENDOS</v>
          </cell>
          <cell r="C152">
            <v>-1581755001.25</v>
          </cell>
          <cell r="D152">
            <v>28</v>
          </cell>
          <cell r="G152">
            <v>-1660000</v>
          </cell>
          <cell r="H152">
            <v>-2447000</v>
          </cell>
          <cell r="I152">
            <v>-608720000.45000005</v>
          </cell>
          <cell r="J152">
            <v>-1465000</v>
          </cell>
          <cell r="K152">
            <v>-1820000</v>
          </cell>
          <cell r="L152">
            <v>-480100000.39999998</v>
          </cell>
          <cell r="M152">
            <v>-2955000</v>
          </cell>
          <cell r="N152">
            <v>-658000</v>
          </cell>
          <cell r="O152">
            <v>-481930000.39999998</v>
          </cell>
        </row>
        <row r="153">
          <cell r="A153" t="str">
            <v>40001</v>
          </cell>
          <cell r="B153" t="str">
            <v>INDUSTRIAL AFILIADA, S.A.</v>
          </cell>
          <cell r="C153">
            <v>-98547.18</v>
          </cell>
          <cell r="D153">
            <v>5</v>
          </cell>
          <cell r="E153" t="str">
            <v>ANUNCIO LUMINOSO</v>
          </cell>
          <cell r="F153" t="str">
            <v>G</v>
          </cell>
          <cell r="G153">
            <v>-45261.24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-53285.94</v>
          </cell>
        </row>
        <row r="154">
          <cell r="A154" t="str">
            <v>40001</v>
          </cell>
          <cell r="B154" t="str">
            <v>INDUSTRIAL AFILIADA, S.A.</v>
          </cell>
          <cell r="C154">
            <v>-106204.8</v>
          </cell>
          <cell r="D154">
            <v>5</v>
          </cell>
          <cell r="E154" t="str">
            <v>ANUNCIO TIPO PALETA</v>
          </cell>
          <cell r="F154" t="str">
            <v>G</v>
          </cell>
          <cell r="G154">
            <v>-106204.8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A155" t="str">
            <v>40001</v>
          </cell>
          <cell r="B155" t="str">
            <v>INDUSTRIAL AFILIADA, S.A.</v>
          </cell>
          <cell r="C155">
            <v>-2307982.92</v>
          </cell>
          <cell r="D155">
            <v>16</v>
          </cell>
          <cell r="E155" t="str">
            <v>CAJAS DE DISTRIBUCION</v>
          </cell>
          <cell r="F155" t="str">
            <v>A</v>
          </cell>
          <cell r="G155">
            <v>-69091.94</v>
          </cell>
          <cell r="H155">
            <v>0</v>
          </cell>
          <cell r="I155">
            <v>-46453.08</v>
          </cell>
          <cell r="J155">
            <v>-666765.74</v>
          </cell>
          <cell r="K155">
            <v>0</v>
          </cell>
          <cell r="L155">
            <v>0</v>
          </cell>
          <cell r="M155">
            <v>-399649.66</v>
          </cell>
          <cell r="N155">
            <v>-422625</v>
          </cell>
          <cell r="O155">
            <v>-703397.5</v>
          </cell>
        </row>
        <row r="156">
          <cell r="A156" t="str">
            <v>40001</v>
          </cell>
          <cell r="B156" t="str">
            <v>INDUSTRIAL AFILIADA, S.A.</v>
          </cell>
          <cell r="C156">
            <v>-32200</v>
          </cell>
          <cell r="D156">
            <v>1</v>
          </cell>
          <cell r="E156" t="str">
            <v>CAMPAÐA PUBLICITARIA POSTES</v>
          </cell>
          <cell r="F156" t="str">
            <v>G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-32200</v>
          </cell>
          <cell r="M156">
            <v>0</v>
          </cell>
          <cell r="N156">
            <v>0</v>
          </cell>
          <cell r="O156">
            <v>0</v>
          </cell>
        </row>
        <row r="157">
          <cell r="A157" t="str">
            <v>40001</v>
          </cell>
          <cell r="B157" t="str">
            <v>INDUSTRIAL AFILIADA, S.A.</v>
          </cell>
          <cell r="C157">
            <v>-1057230.94</v>
          </cell>
          <cell r="D157">
            <v>7</v>
          </cell>
          <cell r="E157" t="str">
            <v>CASETA NUEVA IMAGEN</v>
          </cell>
          <cell r="F157" t="str">
            <v>A</v>
          </cell>
          <cell r="G157">
            <v>-414862.5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-121456.22</v>
          </cell>
          <cell r="N157">
            <v>-183533.84</v>
          </cell>
          <cell r="O157">
            <v>-337378.38</v>
          </cell>
        </row>
        <row r="158">
          <cell r="A158" t="str">
            <v>40001</v>
          </cell>
          <cell r="B158" t="str">
            <v>INDUSTRIAL AFILIADA, S.A.</v>
          </cell>
          <cell r="C158">
            <v>-1765085.73</v>
          </cell>
          <cell r="D158">
            <v>55</v>
          </cell>
          <cell r="E158" t="str">
            <v>DESPIECE, LIMPRIEZA Y PRUEBAS TELEF</v>
          </cell>
          <cell r="F158" t="str">
            <v>G</v>
          </cell>
          <cell r="G158">
            <v>0</v>
          </cell>
          <cell r="H158">
            <v>0</v>
          </cell>
          <cell r="I158">
            <v>0</v>
          </cell>
          <cell r="J158">
            <v>-15962.97</v>
          </cell>
          <cell r="K158">
            <v>-464704.33</v>
          </cell>
          <cell r="L158">
            <v>0</v>
          </cell>
          <cell r="M158">
            <v>-642125.67000000004</v>
          </cell>
          <cell r="N158">
            <v>-190826.7</v>
          </cell>
          <cell r="O158">
            <v>-451466.06</v>
          </cell>
        </row>
        <row r="159">
          <cell r="A159" t="str">
            <v>40001</v>
          </cell>
          <cell r="B159" t="str">
            <v>INDUSTRIAL AFILIADA, S.A.</v>
          </cell>
          <cell r="C159">
            <v>-119232.01</v>
          </cell>
          <cell r="D159">
            <v>6</v>
          </cell>
          <cell r="E159" t="str">
            <v>FLETE PARA TIENDAS</v>
          </cell>
          <cell r="F159" t="str">
            <v>G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-119232.01</v>
          </cell>
          <cell r="N159">
            <v>0</v>
          </cell>
          <cell r="O159">
            <v>0</v>
          </cell>
        </row>
        <row r="160">
          <cell r="A160" t="str">
            <v>40001</v>
          </cell>
          <cell r="B160" t="str">
            <v>INDUSTRIAL AFILIADA, S.A.</v>
          </cell>
          <cell r="C160">
            <v>-34990.559999999998</v>
          </cell>
          <cell r="D160">
            <v>36</v>
          </cell>
          <cell r="E160" t="str">
            <v>GARANTIA DE EQUIPO</v>
          </cell>
          <cell r="F160" t="str">
            <v>G</v>
          </cell>
          <cell r="G160">
            <v>-11989.97</v>
          </cell>
          <cell r="H160">
            <v>0</v>
          </cell>
          <cell r="I160">
            <v>0</v>
          </cell>
          <cell r="J160">
            <v>0</v>
          </cell>
          <cell r="K160">
            <v>-2676.06</v>
          </cell>
          <cell r="L160">
            <v>0</v>
          </cell>
          <cell r="M160">
            <v>-5935.15</v>
          </cell>
          <cell r="N160">
            <v>0</v>
          </cell>
          <cell r="O160">
            <v>-14389.38</v>
          </cell>
        </row>
        <row r="161">
          <cell r="A161" t="str">
            <v>40001</v>
          </cell>
          <cell r="B161" t="str">
            <v>INDUSTRIAL AFILIADA, S.A.</v>
          </cell>
          <cell r="C161">
            <v>-833736.4</v>
          </cell>
          <cell r="D161">
            <v>9</v>
          </cell>
          <cell r="E161" t="str">
            <v>INST. Y CASETA TIPO AEROPUERTO</v>
          </cell>
          <cell r="F161" t="str">
            <v>A</v>
          </cell>
          <cell r="G161">
            <v>-757344.95</v>
          </cell>
          <cell r="H161">
            <v>-31803.83</v>
          </cell>
          <cell r="I161">
            <v>-44587.62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A162" t="str">
            <v>40001</v>
          </cell>
          <cell r="B162" t="str">
            <v>INDUSTRIAL AFILIADA, S.A.</v>
          </cell>
          <cell r="C162">
            <v>-3105</v>
          </cell>
          <cell r="D162">
            <v>1</v>
          </cell>
          <cell r="E162" t="str">
            <v>LATERAL CRISTAL P/CASETA</v>
          </cell>
          <cell r="F162" t="str">
            <v>A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-3105</v>
          </cell>
        </row>
        <row r="163">
          <cell r="A163" t="str">
            <v>40001</v>
          </cell>
          <cell r="B163" t="str">
            <v>INDUSTRIAL AFILIADA, S.A.</v>
          </cell>
          <cell r="C163">
            <v>-134952.95999999999</v>
          </cell>
          <cell r="D163">
            <v>4</v>
          </cell>
          <cell r="E163" t="str">
            <v>LETRERO EXTERIOR AUTOPAGO</v>
          </cell>
          <cell r="F163" t="str">
            <v>G</v>
          </cell>
          <cell r="G163">
            <v>-134952.95999999999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 t="str">
            <v>40001</v>
          </cell>
          <cell r="B164" t="str">
            <v>INDUSTRIAL AFILIADA, S.A.</v>
          </cell>
          <cell r="C164">
            <v>-33738.239999999998</v>
          </cell>
          <cell r="D164">
            <v>1</v>
          </cell>
          <cell r="E164" t="str">
            <v>LETRERO EXTERNO TIPO MARQUESINA</v>
          </cell>
          <cell r="F164" t="str">
            <v>G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-33738.239999999998</v>
          </cell>
        </row>
        <row r="165">
          <cell r="A165" t="str">
            <v>40001</v>
          </cell>
          <cell r="B165" t="str">
            <v>INDUSTRIAL AFILIADA, S.A.</v>
          </cell>
          <cell r="C165">
            <v>-48794.79</v>
          </cell>
          <cell r="D165">
            <v>1</v>
          </cell>
          <cell r="E165" t="str">
            <v>MANTO. EQUIPO FUERZA</v>
          </cell>
          <cell r="F165" t="str">
            <v>G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-48794.79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>40001</v>
          </cell>
          <cell r="B166" t="str">
            <v>INDUSTRIAL AFILIADA, S.A.</v>
          </cell>
          <cell r="C166">
            <v>-346214.40000000002</v>
          </cell>
          <cell r="D166">
            <v>5</v>
          </cell>
          <cell r="E166" t="str">
            <v>MOBILIARIO TIPO A</v>
          </cell>
          <cell r="F166" t="str">
            <v>G</v>
          </cell>
          <cell r="G166">
            <v>-281299.20000000001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-64915.199999999997</v>
          </cell>
        </row>
        <row r="167">
          <cell r="A167" t="str">
            <v>40001</v>
          </cell>
          <cell r="B167" t="str">
            <v>INDUSTRIAL AFILIADA, S.A.</v>
          </cell>
          <cell r="C167">
            <v>-101861.56</v>
          </cell>
          <cell r="D167">
            <v>1</v>
          </cell>
          <cell r="E167" t="str">
            <v>PANEL DE ALUMINIO</v>
          </cell>
          <cell r="F167" t="str">
            <v>A</v>
          </cell>
          <cell r="G167">
            <v>-101861.56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A168" t="str">
            <v>40001</v>
          </cell>
          <cell r="B168" t="str">
            <v>INDUSTRIAL AFILIADA, S.A.</v>
          </cell>
          <cell r="C168">
            <v>-139680.84</v>
          </cell>
          <cell r="D168">
            <v>8</v>
          </cell>
          <cell r="E168" t="str">
            <v>PEDESTAL TOMA  TURNO</v>
          </cell>
          <cell r="F168" t="str">
            <v>G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-139680.84</v>
          </cell>
        </row>
        <row r="169">
          <cell r="A169" t="str">
            <v>40001</v>
          </cell>
          <cell r="B169" t="str">
            <v>INDUSTRIAL AFILIADA, S.A.</v>
          </cell>
          <cell r="C169">
            <v>-400052.16</v>
          </cell>
          <cell r="D169">
            <v>2</v>
          </cell>
          <cell r="E169" t="str">
            <v>POSTE CON EXTENSION</v>
          </cell>
          <cell r="F169" t="str">
            <v>A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-400052.16</v>
          </cell>
          <cell r="O169">
            <v>0</v>
          </cell>
        </row>
        <row r="170">
          <cell r="A170" t="str">
            <v>40001</v>
          </cell>
          <cell r="B170" t="str">
            <v>INDUSTRIAL AFILIADA, S.A.</v>
          </cell>
          <cell r="C170">
            <v>-392666.12</v>
          </cell>
          <cell r="D170">
            <v>2</v>
          </cell>
          <cell r="E170" t="str">
            <v>POSTE Y CASETA SENCILLA</v>
          </cell>
          <cell r="F170" t="str">
            <v>A</v>
          </cell>
          <cell r="G170">
            <v>-196333.06</v>
          </cell>
          <cell r="H170">
            <v>-196333.06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 t="str">
            <v>40001</v>
          </cell>
          <cell r="B171" t="str">
            <v>INDUSTRIAL AFILIADA, S.A.</v>
          </cell>
          <cell r="C171">
            <v>-16624893.84</v>
          </cell>
          <cell r="D171">
            <v>181</v>
          </cell>
          <cell r="E171" t="str">
            <v>REPARACION TELEF. PUBLICO</v>
          </cell>
          <cell r="F171" t="str">
            <v>G</v>
          </cell>
          <cell r="G171">
            <v>-2151928.2999999998</v>
          </cell>
          <cell r="H171">
            <v>0</v>
          </cell>
          <cell r="I171">
            <v>-2832546.77</v>
          </cell>
          <cell r="J171">
            <v>-440270.32</v>
          </cell>
          <cell r="K171">
            <v>0</v>
          </cell>
          <cell r="L171">
            <v>-2057031.65</v>
          </cell>
          <cell r="M171">
            <v>-5366794.62</v>
          </cell>
          <cell r="N171">
            <v>-627002.02</v>
          </cell>
          <cell r="O171">
            <v>-3149320.16</v>
          </cell>
        </row>
        <row r="172">
          <cell r="A172" t="str">
            <v>40001</v>
          </cell>
          <cell r="B172" t="str">
            <v>INDUSTRIAL AFILIADA, S.A.</v>
          </cell>
          <cell r="C172">
            <v>-123775.47</v>
          </cell>
          <cell r="D172">
            <v>1</v>
          </cell>
          <cell r="E172" t="str">
            <v>REPISA DE CORIAN</v>
          </cell>
          <cell r="F172" t="str">
            <v>A</v>
          </cell>
          <cell r="G172">
            <v>-123775.47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A173" t="str">
            <v>40001</v>
          </cell>
          <cell r="B173" t="str">
            <v>INDUSTRIAL AFILIADA, S.A.</v>
          </cell>
          <cell r="C173">
            <v>-7007.64</v>
          </cell>
          <cell r="D173">
            <v>3</v>
          </cell>
          <cell r="E173" t="str">
            <v>SENALIZACION DE PARED</v>
          </cell>
          <cell r="F173" t="str">
            <v>G</v>
          </cell>
          <cell r="G173">
            <v>-2103.12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-4904.5200000000004</v>
          </cell>
        </row>
        <row r="174">
          <cell r="A174" t="str">
            <v>40001</v>
          </cell>
          <cell r="B174" t="str">
            <v>INDUSTRIAL AFILIADA, S.A.</v>
          </cell>
          <cell r="C174">
            <v>-25272.77</v>
          </cell>
          <cell r="D174">
            <v>2</v>
          </cell>
          <cell r="E174" t="str">
            <v>TAPA FRONTAL DE CASETAS</v>
          </cell>
          <cell r="F174" t="str">
            <v>A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-9994.86</v>
          </cell>
          <cell r="L174">
            <v>-15277.91</v>
          </cell>
          <cell r="M174">
            <v>0</v>
          </cell>
          <cell r="N174">
            <v>0</v>
          </cell>
          <cell r="O174">
            <v>0</v>
          </cell>
        </row>
        <row r="175">
          <cell r="B175" t="str">
            <v>Total INDUSTRIAL AFILIADA, S.A.</v>
          </cell>
          <cell r="C175">
            <v>-24737226.329999998</v>
          </cell>
          <cell r="D175">
            <v>352</v>
          </cell>
          <cell r="G175">
            <v>-4397009.0699999994</v>
          </cell>
          <cell r="H175">
            <v>-228136.89</v>
          </cell>
          <cell r="I175">
            <v>-2923587.47</v>
          </cell>
          <cell r="J175">
            <v>-1122999.03</v>
          </cell>
          <cell r="K175">
            <v>-526170.04</v>
          </cell>
          <cell r="L175">
            <v>-2104509.56</v>
          </cell>
          <cell r="M175">
            <v>-6655193.3300000001</v>
          </cell>
          <cell r="N175">
            <v>-1824039.72</v>
          </cell>
          <cell r="O175">
            <v>-4955581.22</v>
          </cell>
        </row>
        <row r="176">
          <cell r="A176" t="str">
            <v>105250</v>
          </cell>
          <cell r="B176" t="str">
            <v>INTEGRACION DE SERVICIOS</v>
          </cell>
          <cell r="C176">
            <v>-200000000</v>
          </cell>
          <cell r="D176">
            <v>1</v>
          </cell>
          <cell r="E176" t="str">
            <v>PAGO CREDITO DIRECTO</v>
          </cell>
          <cell r="F176" t="str">
            <v>G</v>
          </cell>
          <cell r="G176">
            <v>-200000000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A177" t="str">
            <v>105251</v>
          </cell>
          <cell r="B177" t="str">
            <v>INTEGRACION DE SERVICIOS</v>
          </cell>
          <cell r="C177">
            <v>-380708506.74000001</v>
          </cell>
          <cell r="D177">
            <v>38</v>
          </cell>
          <cell r="E177" t="str">
            <v>PAGO INTERESES PASIVO DOCTO</v>
          </cell>
          <cell r="F177" t="str">
            <v>E</v>
          </cell>
          <cell r="G177">
            <v>-66292614.789999999</v>
          </cell>
          <cell r="H177">
            <v>-61824170.700000003</v>
          </cell>
          <cell r="I177">
            <v>-66100207.5</v>
          </cell>
          <cell r="J177">
            <v>-63998775</v>
          </cell>
          <cell r="K177">
            <v>-66112898.399999999</v>
          </cell>
          <cell r="L177">
            <v>-56379840.350000001</v>
          </cell>
          <cell r="M177">
            <v>0</v>
          </cell>
          <cell r="N177">
            <v>0</v>
          </cell>
          <cell r="O177">
            <v>0</v>
          </cell>
        </row>
        <row r="178">
          <cell r="A178" t="str">
            <v>105251</v>
          </cell>
          <cell r="B178" t="str">
            <v>INTEGRACION DE SERVICIOS</v>
          </cell>
          <cell r="C178">
            <v>-205478307.5</v>
          </cell>
          <cell r="D178">
            <v>15</v>
          </cell>
          <cell r="E178" t="str">
            <v>PROVISION INTERESES DE PASIVO DOCTO</v>
          </cell>
          <cell r="F178" t="str">
            <v>E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-67149022.5</v>
          </cell>
          <cell r="N178">
            <v>-69355702.5</v>
          </cell>
          <cell r="O178">
            <v>-68973582.5</v>
          </cell>
        </row>
        <row r="179">
          <cell r="B179" t="str">
            <v>Total INTEGRACION DE SERVICIOS</v>
          </cell>
          <cell r="C179">
            <v>-786186814.24000001</v>
          </cell>
          <cell r="D179">
            <v>54</v>
          </cell>
          <cell r="G179">
            <v>-266292614.78999999</v>
          </cell>
          <cell r="H179">
            <v>-61824170.700000003</v>
          </cell>
          <cell r="I179">
            <v>-66100207.5</v>
          </cell>
          <cell r="J179">
            <v>-63998775</v>
          </cell>
          <cell r="K179">
            <v>-66112898.399999999</v>
          </cell>
          <cell r="L179">
            <v>-56379840.350000001</v>
          </cell>
          <cell r="M179">
            <v>-67149022.5</v>
          </cell>
          <cell r="N179">
            <v>-69355702.5</v>
          </cell>
          <cell r="O179">
            <v>-68973582.5</v>
          </cell>
        </row>
        <row r="180">
          <cell r="A180" t="str">
            <v>62359</v>
          </cell>
          <cell r="B180" t="str">
            <v>INTEGRADORA DE SERVICIOS</v>
          </cell>
          <cell r="C180">
            <v>-18104.8</v>
          </cell>
          <cell r="D180">
            <v>2</v>
          </cell>
          <cell r="E180" t="str">
            <v>CONST. REDES INSTALACION</v>
          </cell>
          <cell r="F180" t="str">
            <v>A</v>
          </cell>
          <cell r="G180">
            <v>0</v>
          </cell>
          <cell r="H180">
            <v>-9604.7999999999993</v>
          </cell>
          <cell r="I180">
            <v>-8500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 t="str">
            <v>62359</v>
          </cell>
          <cell r="B181" t="str">
            <v>INTEGRADORA DE SERVICIOS</v>
          </cell>
          <cell r="C181">
            <v>-1206157.25</v>
          </cell>
          <cell r="D181">
            <v>5</v>
          </cell>
          <cell r="E181" t="str">
            <v>SERVICIOS PARA CONSTRUCCION</v>
          </cell>
          <cell r="F181" t="str">
            <v>A</v>
          </cell>
          <cell r="G181">
            <v>0</v>
          </cell>
          <cell r="H181">
            <v>0</v>
          </cell>
          <cell r="I181">
            <v>0</v>
          </cell>
          <cell r="J181">
            <v>-273969.09999999998</v>
          </cell>
          <cell r="K181">
            <v>-39468</v>
          </cell>
          <cell r="L181">
            <v>-892720.15</v>
          </cell>
          <cell r="M181">
            <v>0</v>
          </cell>
          <cell r="N181">
            <v>0</v>
          </cell>
          <cell r="O181">
            <v>0</v>
          </cell>
        </row>
        <row r="182">
          <cell r="A182" t="str">
            <v>62359</v>
          </cell>
          <cell r="B182" t="str">
            <v>INTEGRADORA DE SERVICIOS</v>
          </cell>
          <cell r="C182">
            <v>-274923.59999999998</v>
          </cell>
          <cell r="D182">
            <v>1</v>
          </cell>
          <cell r="E182" t="str">
            <v>SERVICIOS RECIBIDOS</v>
          </cell>
          <cell r="F182" t="str">
            <v>G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-274923.59999999998</v>
          </cell>
        </row>
        <row r="183">
          <cell r="B183" t="str">
            <v>Total INTEGRADORA DE SERVICIOS</v>
          </cell>
          <cell r="C183">
            <v>-1499185.65</v>
          </cell>
          <cell r="D183">
            <v>8</v>
          </cell>
          <cell r="G183">
            <v>0</v>
          </cell>
          <cell r="H183">
            <v>-9604.7999999999993</v>
          </cell>
          <cell r="I183">
            <v>-8500</v>
          </cell>
          <cell r="J183">
            <v>-273969.09999999998</v>
          </cell>
          <cell r="K183">
            <v>-39468</v>
          </cell>
          <cell r="L183">
            <v>-892720.15</v>
          </cell>
          <cell r="M183">
            <v>0</v>
          </cell>
          <cell r="N183">
            <v>0</v>
          </cell>
          <cell r="O183">
            <v>-274923.59999999998</v>
          </cell>
        </row>
        <row r="184">
          <cell r="A184" t="str">
            <v>102091</v>
          </cell>
          <cell r="B184" t="str">
            <v>INVERSORA BURSATIL S.A. D</v>
          </cell>
          <cell r="C184">
            <v>-699312055.55999994</v>
          </cell>
          <cell r="D184">
            <v>75</v>
          </cell>
          <cell r="E184" t="str">
            <v>CERTIFICADOS BURSATILES</v>
          </cell>
          <cell r="F184" t="str">
            <v>E</v>
          </cell>
          <cell r="G184">
            <v>-75963472.219999999</v>
          </cell>
          <cell r="H184">
            <v>-71029861.109999999</v>
          </cell>
          <cell r="I184">
            <v>-75928472.230000004</v>
          </cell>
          <cell r="J184">
            <v>-76798416.689999998</v>
          </cell>
          <cell r="K184">
            <v>-51254777.759999998</v>
          </cell>
          <cell r="L184">
            <v>-84940555.549999997</v>
          </cell>
          <cell r="M184">
            <v>-87764361.109999999</v>
          </cell>
          <cell r="N184">
            <v>-89055472.209999993</v>
          </cell>
          <cell r="O184">
            <v>-86576666.680000007</v>
          </cell>
        </row>
        <row r="185">
          <cell r="B185" t="str">
            <v>Total INVERSORA BURSATIL S.A. D</v>
          </cell>
          <cell r="C185">
            <v>-699312055.55999994</v>
          </cell>
          <cell r="D185">
            <v>75</v>
          </cell>
          <cell r="G185">
            <v>-75963472.219999999</v>
          </cell>
          <cell r="H185">
            <v>-71029861.109999999</v>
          </cell>
          <cell r="I185">
            <v>-75928472.230000004</v>
          </cell>
          <cell r="J185">
            <v>-76798416.689999998</v>
          </cell>
          <cell r="K185">
            <v>-51254777.759999998</v>
          </cell>
          <cell r="L185">
            <v>-84940555.549999997</v>
          </cell>
          <cell r="M185">
            <v>-87764361.109999999</v>
          </cell>
          <cell r="N185">
            <v>-89055472.209999993</v>
          </cell>
          <cell r="O185">
            <v>-86576666.680000007</v>
          </cell>
        </row>
        <row r="186">
          <cell r="A186" t="str">
            <v>50779</v>
          </cell>
          <cell r="B186" t="str">
            <v>LOGTEC, S.A. DE C.V.</v>
          </cell>
          <cell r="C186">
            <v>-31896773.699999999</v>
          </cell>
          <cell r="D186">
            <v>1359</v>
          </cell>
          <cell r="E186" t="str">
            <v>SERVICIO DE TRANSPORTES</v>
          </cell>
          <cell r="F186" t="str">
            <v>G</v>
          </cell>
          <cell r="G186">
            <v>-2486126.5</v>
          </cell>
          <cell r="H186">
            <v>-5845887.3700000001</v>
          </cell>
          <cell r="I186">
            <v>-3166074.6</v>
          </cell>
          <cell r="J186">
            <v>-5780029.1200000001</v>
          </cell>
          <cell r="K186">
            <v>-3031642.21</v>
          </cell>
          <cell r="L186">
            <v>-2050641.54</v>
          </cell>
          <cell r="M186">
            <v>-4001066.2</v>
          </cell>
          <cell r="N186">
            <v>-2370039.35</v>
          </cell>
          <cell r="O186">
            <v>-3165266.81</v>
          </cell>
        </row>
        <row r="187">
          <cell r="B187" t="str">
            <v>Total LOGTEC, S.A. DE C.V.</v>
          </cell>
          <cell r="C187">
            <v>-31896773.699999999</v>
          </cell>
          <cell r="D187">
            <v>1359</v>
          </cell>
          <cell r="G187">
            <v>-2486126.5</v>
          </cell>
          <cell r="H187">
            <v>-5845887.3700000001</v>
          </cell>
          <cell r="I187">
            <v>-3166074.6</v>
          </cell>
          <cell r="J187">
            <v>-5780029.1200000001</v>
          </cell>
          <cell r="K187">
            <v>-3031642.21</v>
          </cell>
          <cell r="L187">
            <v>-2050641.54</v>
          </cell>
          <cell r="M187">
            <v>-4001066.2</v>
          </cell>
          <cell r="N187">
            <v>-2370039.35</v>
          </cell>
          <cell r="O187">
            <v>-3165266.81</v>
          </cell>
        </row>
        <row r="188">
          <cell r="A188" t="str">
            <v>60547</v>
          </cell>
          <cell r="B188" t="str">
            <v>MEDIA PLANNING GROUP, S.A</v>
          </cell>
          <cell r="C188">
            <v>-3786835</v>
          </cell>
          <cell r="D188">
            <v>4</v>
          </cell>
          <cell r="E188" t="str">
            <v>PUBLIC. MONITOREO SERVICIO</v>
          </cell>
          <cell r="F188" t="str">
            <v>G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-977500</v>
          </cell>
          <cell r="O188">
            <v>-2809335</v>
          </cell>
        </row>
        <row r="189">
          <cell r="A189" t="str">
            <v>60547</v>
          </cell>
          <cell r="B189" t="str">
            <v>MEDIA PLANNING GROUP, S.A</v>
          </cell>
          <cell r="C189">
            <v>-3910000</v>
          </cell>
          <cell r="D189">
            <v>4</v>
          </cell>
          <cell r="E189" t="str">
            <v>SERVICIOS DE PUBLICIDAD</v>
          </cell>
          <cell r="F189" t="str">
            <v>G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-2932500</v>
          </cell>
          <cell r="L189">
            <v>-977500</v>
          </cell>
          <cell r="M189">
            <v>0</v>
          </cell>
          <cell r="N189">
            <v>0</v>
          </cell>
          <cell r="O189">
            <v>0</v>
          </cell>
        </row>
        <row r="190">
          <cell r="B190" t="str">
            <v>Total MEDIA PLANNING GROUP, S.A</v>
          </cell>
          <cell r="C190">
            <v>-7696835</v>
          </cell>
          <cell r="D190">
            <v>8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-2932500</v>
          </cell>
          <cell r="L190">
            <v>-977500</v>
          </cell>
          <cell r="M190">
            <v>0</v>
          </cell>
          <cell r="N190">
            <v>-977500</v>
          </cell>
          <cell r="O190">
            <v>-2809335</v>
          </cell>
        </row>
        <row r="191">
          <cell r="A191" t="str">
            <v>53123</v>
          </cell>
          <cell r="B191" t="str">
            <v>MEDIA PLANNING GRUOP</v>
          </cell>
          <cell r="C191">
            <v>-994704</v>
          </cell>
          <cell r="D191">
            <v>2</v>
          </cell>
          <cell r="E191" t="str">
            <v>PUBLIC. MONITOREO SERVICIO</v>
          </cell>
          <cell r="F191" t="str">
            <v>G</v>
          </cell>
          <cell r="G191">
            <v>-497904</v>
          </cell>
          <cell r="H191">
            <v>-496800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B192" t="str">
            <v>Total MEDIA PLANNING GRUOP</v>
          </cell>
          <cell r="C192">
            <v>-994704</v>
          </cell>
          <cell r="D192">
            <v>2</v>
          </cell>
          <cell r="G192">
            <v>-497904</v>
          </cell>
          <cell r="H192">
            <v>-496800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 t="str">
            <v>60563</v>
          </cell>
          <cell r="B193" t="str">
            <v>MICROM, S.A. DE C.V.</v>
          </cell>
          <cell r="C193">
            <v>-11545002.26</v>
          </cell>
          <cell r="D193">
            <v>19</v>
          </cell>
          <cell r="E193" t="str">
            <v>ADECUACION DE SITIO REMOTO</v>
          </cell>
          <cell r="F193" t="str">
            <v>G</v>
          </cell>
          <cell r="G193">
            <v>0</v>
          </cell>
          <cell r="H193">
            <v>-240611.05</v>
          </cell>
          <cell r="I193">
            <v>-4168394.64</v>
          </cell>
          <cell r="J193">
            <v>-3846933.92</v>
          </cell>
          <cell r="K193">
            <v>-2389075.83</v>
          </cell>
          <cell r="L193">
            <v>-178870.31</v>
          </cell>
          <cell r="M193">
            <v>-721116.51</v>
          </cell>
          <cell r="N193">
            <v>0</v>
          </cell>
          <cell r="O193">
            <v>0</v>
          </cell>
        </row>
        <row r="194">
          <cell r="A194" t="str">
            <v>60563</v>
          </cell>
          <cell r="B194" t="str">
            <v>MICROM, S.A. DE C.V.</v>
          </cell>
          <cell r="C194">
            <v>-4230114</v>
          </cell>
          <cell r="D194">
            <v>83</v>
          </cell>
          <cell r="E194" t="str">
            <v>BATERIAS SELLADAS</v>
          </cell>
          <cell r="F194" t="str">
            <v>G</v>
          </cell>
          <cell r="G194">
            <v>-216384</v>
          </cell>
          <cell r="H194">
            <v>-595056</v>
          </cell>
          <cell r="I194">
            <v>0</v>
          </cell>
          <cell r="J194">
            <v>0</v>
          </cell>
          <cell r="K194">
            <v>-1158234</v>
          </cell>
          <cell r="L194">
            <v>-446292</v>
          </cell>
          <cell r="M194">
            <v>0</v>
          </cell>
          <cell r="N194">
            <v>-651084</v>
          </cell>
          <cell r="O194">
            <v>-1163064</v>
          </cell>
        </row>
        <row r="195">
          <cell r="A195" t="str">
            <v>60563</v>
          </cell>
          <cell r="B195" t="str">
            <v>MICROM, S.A. DE C.V.</v>
          </cell>
          <cell r="C195">
            <v>-699292</v>
          </cell>
          <cell r="D195">
            <v>1</v>
          </cell>
          <cell r="E195" t="str">
            <v>EQUIPO DE FUERZA</v>
          </cell>
          <cell r="F195" t="str">
            <v>A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-699292</v>
          </cell>
          <cell r="N195">
            <v>0</v>
          </cell>
          <cell r="O195">
            <v>0</v>
          </cell>
        </row>
        <row r="196">
          <cell r="A196" t="str">
            <v>60563</v>
          </cell>
          <cell r="B196" t="str">
            <v>MICROM, S.A. DE C.V.</v>
          </cell>
          <cell r="C196">
            <v>-2571944.64</v>
          </cell>
          <cell r="D196">
            <v>4</v>
          </cell>
          <cell r="E196" t="str">
            <v>INSTALACION ESTACION BASE</v>
          </cell>
          <cell r="F196" t="str">
            <v>A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-1285972.32</v>
          </cell>
          <cell r="O196">
            <v>-1285972.32</v>
          </cell>
        </row>
        <row r="197">
          <cell r="A197" t="str">
            <v>60563</v>
          </cell>
          <cell r="B197" t="str">
            <v>MICROM, S.A. DE C.V.</v>
          </cell>
          <cell r="C197">
            <v>-1402632</v>
          </cell>
          <cell r="D197">
            <v>7</v>
          </cell>
          <cell r="E197" t="str">
            <v>MANTO. Y SOPORTE TECNICO</v>
          </cell>
          <cell r="F197" t="str">
            <v>G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-601128</v>
          </cell>
          <cell r="L197">
            <v>-200376</v>
          </cell>
          <cell r="M197">
            <v>-400752</v>
          </cell>
          <cell r="N197">
            <v>0</v>
          </cell>
          <cell r="O197">
            <v>-200376</v>
          </cell>
        </row>
        <row r="198">
          <cell r="A198" t="str">
            <v>60563</v>
          </cell>
          <cell r="B198" t="str">
            <v>MICROM, S.A. DE C.V.</v>
          </cell>
          <cell r="C198">
            <v>-4596255.6100000003</v>
          </cell>
          <cell r="D198">
            <v>34</v>
          </cell>
          <cell r="E198" t="str">
            <v>MUFAS</v>
          </cell>
          <cell r="F198" t="str">
            <v>A</v>
          </cell>
          <cell r="G198">
            <v>-808883.76</v>
          </cell>
          <cell r="H198">
            <v>-182460.95</v>
          </cell>
          <cell r="I198">
            <v>-51680.02</v>
          </cell>
          <cell r="J198">
            <v>-1135016.76</v>
          </cell>
          <cell r="K198">
            <v>-565195.56000000006</v>
          </cell>
          <cell r="L198">
            <v>-651926.49</v>
          </cell>
          <cell r="M198">
            <v>-426833.56</v>
          </cell>
          <cell r="N198">
            <v>-355658.68</v>
          </cell>
          <cell r="O198">
            <v>-418599.83</v>
          </cell>
        </row>
        <row r="199">
          <cell r="A199" t="str">
            <v>60563</v>
          </cell>
          <cell r="B199" t="str">
            <v>MICROM, S.A. DE C.V.</v>
          </cell>
          <cell r="C199">
            <v>-411238.18</v>
          </cell>
          <cell r="D199">
            <v>4</v>
          </cell>
          <cell r="E199" t="str">
            <v>NODO SENCILLO</v>
          </cell>
          <cell r="F199" t="str">
            <v>G</v>
          </cell>
          <cell r="G199">
            <v>0</v>
          </cell>
          <cell r="H199">
            <v>0</v>
          </cell>
          <cell r="I199">
            <v>0</v>
          </cell>
          <cell r="J199">
            <v>-3656.61</v>
          </cell>
          <cell r="K199">
            <v>-78248.89</v>
          </cell>
          <cell r="L199">
            <v>-161144.66</v>
          </cell>
          <cell r="M199">
            <v>0</v>
          </cell>
          <cell r="N199">
            <v>-168188.02</v>
          </cell>
          <cell r="O199">
            <v>0</v>
          </cell>
        </row>
        <row r="200">
          <cell r="A200" t="str">
            <v>60563</v>
          </cell>
          <cell r="B200" t="str">
            <v>MICROM, S.A. DE C.V.</v>
          </cell>
          <cell r="C200">
            <v>-13491.95</v>
          </cell>
          <cell r="D200">
            <v>2</v>
          </cell>
          <cell r="E200" t="str">
            <v>PINZAS DE PUEBA</v>
          </cell>
          <cell r="F200" t="str">
            <v>G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-7611.58</v>
          </cell>
          <cell r="L200">
            <v>-5880.37</v>
          </cell>
          <cell r="M200">
            <v>0</v>
          </cell>
          <cell r="N200">
            <v>0</v>
          </cell>
          <cell r="O200">
            <v>0</v>
          </cell>
        </row>
        <row r="201">
          <cell r="A201" t="str">
            <v>60563</v>
          </cell>
          <cell r="B201" t="str">
            <v>MICROM, S.A. DE C.V.</v>
          </cell>
          <cell r="C201">
            <v>-208397</v>
          </cell>
          <cell r="D201">
            <v>1</v>
          </cell>
          <cell r="E201" t="str">
            <v>PROYECTO ESCALERILLA</v>
          </cell>
          <cell r="F201" t="str">
            <v>G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-208397</v>
          </cell>
          <cell r="O201">
            <v>0</v>
          </cell>
        </row>
        <row r="202">
          <cell r="A202" t="str">
            <v>60563</v>
          </cell>
          <cell r="B202" t="str">
            <v>MICROM, S.A. DE C.V.</v>
          </cell>
          <cell r="C202">
            <v>-238712.4</v>
          </cell>
          <cell r="D202">
            <v>8</v>
          </cell>
          <cell r="E202" t="str">
            <v>PUNTAS DE PRUEBA</v>
          </cell>
          <cell r="F202" t="str">
            <v>A</v>
          </cell>
          <cell r="G202">
            <v>-10837.6</v>
          </cell>
          <cell r="H202">
            <v>0</v>
          </cell>
          <cell r="I202">
            <v>0</v>
          </cell>
          <cell r="J202">
            <v>-1069.5</v>
          </cell>
          <cell r="K202">
            <v>-57040</v>
          </cell>
          <cell r="L202">
            <v>-85560</v>
          </cell>
          <cell r="M202">
            <v>0</v>
          </cell>
          <cell r="N202">
            <v>-84205.3</v>
          </cell>
          <cell r="O202">
            <v>0</v>
          </cell>
        </row>
        <row r="203">
          <cell r="A203" t="str">
            <v>60563</v>
          </cell>
          <cell r="B203" t="str">
            <v>MICROM, S.A. DE C.V.</v>
          </cell>
          <cell r="C203">
            <v>-3460.02</v>
          </cell>
          <cell r="D203">
            <v>1</v>
          </cell>
          <cell r="E203" t="str">
            <v>TAPA IDENTIF. ROJA</v>
          </cell>
          <cell r="F203" t="str">
            <v>A</v>
          </cell>
          <cell r="G203">
            <v>0</v>
          </cell>
          <cell r="H203">
            <v>-3460.02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B204" t="str">
            <v>Total MICROM, S.A. DE C.V.</v>
          </cell>
          <cell r="C204">
            <v>-25920540.059999995</v>
          </cell>
          <cell r="D204">
            <v>164</v>
          </cell>
          <cell r="G204">
            <v>-1036105.36</v>
          </cell>
          <cell r="H204">
            <v>-1021588.02</v>
          </cell>
          <cell r="I204">
            <v>-4220074.66</v>
          </cell>
          <cell r="J204">
            <v>-4986676.79</v>
          </cell>
          <cell r="K204">
            <v>-4856533.8600000003</v>
          </cell>
          <cell r="L204">
            <v>-1730049.83</v>
          </cell>
          <cell r="M204">
            <v>-2247994.0699999998</v>
          </cell>
          <cell r="N204">
            <v>-2753505.32</v>
          </cell>
          <cell r="O204">
            <v>-3068012.1500000004</v>
          </cell>
        </row>
        <row r="205">
          <cell r="A205" t="str">
            <v>61400</v>
          </cell>
          <cell r="B205" t="str">
            <v>P.C. INDUSTRIAL, S.A. DE</v>
          </cell>
          <cell r="C205">
            <v>-7329069.9500000002</v>
          </cell>
          <cell r="D205">
            <v>15</v>
          </cell>
          <cell r="E205" t="str">
            <v>ADMON. DE RIESGOS</v>
          </cell>
          <cell r="F205" t="str">
            <v>E</v>
          </cell>
          <cell r="G205">
            <v>-12836.06</v>
          </cell>
          <cell r="H205">
            <v>-437682.77</v>
          </cell>
          <cell r="I205">
            <v>271507.77</v>
          </cell>
          <cell r="J205">
            <v>-4103554.45</v>
          </cell>
          <cell r="K205">
            <v>-757550.18</v>
          </cell>
          <cell r="L205">
            <v>-1186610.53</v>
          </cell>
          <cell r="M205">
            <v>-42849</v>
          </cell>
          <cell r="N205">
            <v>-710049.93</v>
          </cell>
          <cell r="O205">
            <v>-349444.8</v>
          </cell>
        </row>
        <row r="206">
          <cell r="A206" t="str">
            <v>61400</v>
          </cell>
          <cell r="B206" t="str">
            <v>P.C. INDUSTRIAL, S.A. DE</v>
          </cell>
          <cell r="C206">
            <v>-60742845.479999997</v>
          </cell>
          <cell r="D206">
            <v>1569</v>
          </cell>
          <cell r="E206" t="str">
            <v>CONST. REDES</v>
          </cell>
          <cell r="F206" t="str">
            <v>A</v>
          </cell>
          <cell r="G206">
            <v>-59133.7</v>
          </cell>
          <cell r="H206">
            <v>-4945483.1500000004</v>
          </cell>
          <cell r="I206">
            <v>-5822916.8700000001</v>
          </cell>
          <cell r="J206">
            <v>-8748408.3900000006</v>
          </cell>
          <cell r="K206">
            <v>-7380445.3099999996</v>
          </cell>
          <cell r="L206">
            <v>-7993800.6500000004</v>
          </cell>
          <cell r="M206">
            <v>-5274078.67</v>
          </cell>
          <cell r="N206">
            <v>-7135661.9500000002</v>
          </cell>
          <cell r="O206">
            <v>-13382916.789999999</v>
          </cell>
        </row>
        <row r="207">
          <cell r="A207" t="str">
            <v>61400</v>
          </cell>
          <cell r="B207" t="str">
            <v>P.C. INDUSTRIAL, S.A. DE</v>
          </cell>
          <cell r="C207">
            <v>-4642567.93</v>
          </cell>
          <cell r="D207">
            <v>378</v>
          </cell>
          <cell r="E207" t="str">
            <v>CONST. TELEF. PUBLICA</v>
          </cell>
          <cell r="F207" t="str">
            <v>A</v>
          </cell>
          <cell r="G207">
            <v>0</v>
          </cell>
          <cell r="H207">
            <v>0</v>
          </cell>
          <cell r="I207">
            <v>0</v>
          </cell>
          <cell r="J207">
            <v>-1043180.7</v>
          </cell>
          <cell r="K207">
            <v>-732881.87</v>
          </cell>
          <cell r="L207">
            <v>-603093.18000000005</v>
          </cell>
          <cell r="M207">
            <v>-295263.01</v>
          </cell>
          <cell r="N207">
            <v>-655919</v>
          </cell>
          <cell r="O207">
            <v>-1312230.17</v>
          </cell>
        </row>
        <row r="208">
          <cell r="A208" t="str">
            <v>61400</v>
          </cell>
          <cell r="B208" t="str">
            <v>P.C. INDUSTRIAL, S.A. DE</v>
          </cell>
          <cell r="C208">
            <v>-2905390.92</v>
          </cell>
          <cell r="D208">
            <v>27</v>
          </cell>
          <cell r="E208" t="str">
            <v>COSTO CABLEADO INTERIOR</v>
          </cell>
          <cell r="F208" t="str">
            <v>G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-405992.35</v>
          </cell>
          <cell r="N208">
            <v>-1029416.11</v>
          </cell>
          <cell r="O208">
            <v>-1469982.46</v>
          </cell>
        </row>
        <row r="209">
          <cell r="A209" t="str">
            <v>61400</v>
          </cell>
          <cell r="B209" t="str">
            <v>P.C. INDUSTRIAL, S.A. DE</v>
          </cell>
          <cell r="C209">
            <v>-2746443.71</v>
          </cell>
          <cell r="D209">
            <v>447</v>
          </cell>
          <cell r="E209" t="str">
            <v>DESMONTAJE REDES</v>
          </cell>
          <cell r="F209" t="str">
            <v>G</v>
          </cell>
          <cell r="G209">
            <v>-2204978.64</v>
          </cell>
          <cell r="H209">
            <v>-324245.93</v>
          </cell>
          <cell r="I209">
            <v>-217219.14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 t="str">
            <v>61400</v>
          </cell>
          <cell r="B210" t="str">
            <v>P.C. INDUSTRIAL, S.A. DE</v>
          </cell>
          <cell r="C210">
            <v>-1174199.31</v>
          </cell>
          <cell r="D210">
            <v>124</v>
          </cell>
          <cell r="E210" t="str">
            <v>DESMONTAJE TELE. PUBLIC.</v>
          </cell>
          <cell r="F210" t="str">
            <v>G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-648664.91</v>
          </cell>
          <cell r="N210">
            <v>-137211.51</v>
          </cell>
          <cell r="O210">
            <v>-388322.89</v>
          </cell>
        </row>
        <row r="211">
          <cell r="A211" t="str">
            <v>61400</v>
          </cell>
          <cell r="B211" t="str">
            <v>P.C. INDUSTRIAL, S.A. DE</v>
          </cell>
          <cell r="C211">
            <v>-971864.12</v>
          </cell>
          <cell r="D211">
            <v>83</v>
          </cell>
          <cell r="E211" t="str">
            <v>INST. Y COLOCAC. CALCOMANIAS</v>
          </cell>
          <cell r="F211" t="str">
            <v>A</v>
          </cell>
          <cell r="G211">
            <v>-347329.63</v>
          </cell>
          <cell r="H211">
            <v>-220831.98</v>
          </cell>
          <cell r="I211">
            <v>-403702.51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 t="str">
            <v>61400</v>
          </cell>
          <cell r="B212" t="str">
            <v>P.C. INDUSTRIAL, S.A. DE</v>
          </cell>
          <cell r="C212">
            <v>-21262687.23</v>
          </cell>
          <cell r="D212">
            <v>356</v>
          </cell>
          <cell r="E212" t="str">
            <v>LIMPIEZA DE CASETAS</v>
          </cell>
          <cell r="F212" t="str">
            <v>G</v>
          </cell>
          <cell r="G212">
            <v>-2408197.41</v>
          </cell>
          <cell r="H212">
            <v>-116344.33</v>
          </cell>
          <cell r="I212">
            <v>-573880.17000000004</v>
          </cell>
          <cell r="J212">
            <v>0</v>
          </cell>
          <cell r="K212">
            <v>0</v>
          </cell>
          <cell r="L212">
            <v>0</v>
          </cell>
          <cell r="M212">
            <v>-7954618.5700000003</v>
          </cell>
          <cell r="N212">
            <v>-6337099.1299999999</v>
          </cell>
          <cell r="O212">
            <v>-3872547.62</v>
          </cell>
        </row>
        <row r="213">
          <cell r="A213" t="str">
            <v>61400</v>
          </cell>
          <cell r="B213" t="str">
            <v>P.C. INDUSTRIAL, S.A. DE</v>
          </cell>
          <cell r="C213">
            <v>-76311221.920000002</v>
          </cell>
          <cell r="D213">
            <v>6821</v>
          </cell>
          <cell r="E213" t="str">
            <v>MANTO. REDES</v>
          </cell>
          <cell r="F213" t="str">
            <v>G</v>
          </cell>
          <cell r="G213">
            <v>-2764980.48</v>
          </cell>
          <cell r="H213">
            <v>-1381073.37</v>
          </cell>
          <cell r="I213">
            <v>-3921453.77</v>
          </cell>
          <cell r="J213">
            <v>-11971531.15</v>
          </cell>
          <cell r="K213">
            <v>-11554204.85</v>
          </cell>
          <cell r="L213">
            <v>-13251555.52</v>
          </cell>
          <cell r="M213">
            <v>-10363892.15</v>
          </cell>
          <cell r="N213">
            <v>-9580667.9299999997</v>
          </cell>
          <cell r="O213">
            <v>-11521862.699999999</v>
          </cell>
        </row>
        <row r="214">
          <cell r="A214" t="str">
            <v>61400</v>
          </cell>
          <cell r="B214" t="str">
            <v>P.C. INDUSTRIAL, S.A. DE</v>
          </cell>
          <cell r="C214">
            <v>-62239033.090000004</v>
          </cell>
          <cell r="D214">
            <v>3193</v>
          </cell>
          <cell r="E214" t="str">
            <v>MANTO. TELEF. PUBLICA</v>
          </cell>
          <cell r="F214" t="str">
            <v>G</v>
          </cell>
          <cell r="G214">
            <v>-10815436.35</v>
          </cell>
          <cell r="H214">
            <v>-6475674.21</v>
          </cell>
          <cell r="I214">
            <v>-7713358.4199999999</v>
          </cell>
          <cell r="J214">
            <v>-10544564.34</v>
          </cell>
          <cell r="K214">
            <v>-8720697.1500000004</v>
          </cell>
          <cell r="L214">
            <v>-12630111.689999999</v>
          </cell>
          <cell r="M214">
            <v>-2194192.0699999998</v>
          </cell>
          <cell r="N214">
            <v>-1329887.1100000001</v>
          </cell>
          <cell r="O214">
            <v>-1815111.75</v>
          </cell>
        </row>
        <row r="215">
          <cell r="A215" t="str">
            <v>61400</v>
          </cell>
          <cell r="B215" t="str">
            <v>P.C. INDUSTRIAL, S.A. DE</v>
          </cell>
          <cell r="C215">
            <v>-36846.29</v>
          </cell>
          <cell r="D215">
            <v>7</v>
          </cell>
          <cell r="E215" t="str">
            <v>MATERIALES</v>
          </cell>
          <cell r="F215" t="str">
            <v>G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-36846.29</v>
          </cell>
          <cell r="O215">
            <v>0</v>
          </cell>
        </row>
        <row r="216">
          <cell r="A216" t="str">
            <v>61400</v>
          </cell>
          <cell r="B216" t="str">
            <v>P.C. INDUSTRIAL, S.A. DE</v>
          </cell>
          <cell r="C216">
            <v>0</v>
          </cell>
          <cell r="D216">
            <v>2</v>
          </cell>
          <cell r="E216" t="str">
            <v>PERMISOS DE OBRA PUBLICA</v>
          </cell>
          <cell r="F216" t="str">
            <v>A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 t="str">
            <v>61400</v>
          </cell>
          <cell r="B217" t="str">
            <v>P.C. INDUSTRIAL, S.A. DE</v>
          </cell>
          <cell r="C217">
            <v>-194941.67</v>
          </cell>
          <cell r="D217">
            <v>17</v>
          </cell>
          <cell r="E217" t="str">
            <v>REHABILITACION</v>
          </cell>
          <cell r="F217" t="str">
            <v>G</v>
          </cell>
          <cell r="G217">
            <v>-194941.67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A218" t="str">
            <v>61400</v>
          </cell>
          <cell r="B218" t="str">
            <v>P.C. INDUSTRIAL, S.A. DE</v>
          </cell>
          <cell r="C218">
            <v>-503168.15</v>
          </cell>
          <cell r="D218">
            <v>36</v>
          </cell>
          <cell r="E218" t="str">
            <v>REPARACION TELEF. PUBLICO</v>
          </cell>
          <cell r="F218" t="str">
            <v>G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-92206.24</v>
          </cell>
          <cell r="N218">
            <v>-101636.46</v>
          </cell>
          <cell r="O218">
            <v>-309325.45</v>
          </cell>
        </row>
        <row r="219">
          <cell r="A219" t="str">
            <v>61400</v>
          </cell>
          <cell r="B219" t="str">
            <v>P.C. INDUSTRIAL, S.A. DE</v>
          </cell>
          <cell r="C219">
            <v>-29970881.579999998</v>
          </cell>
          <cell r="D219">
            <v>584</v>
          </cell>
          <cell r="E219" t="str">
            <v>REUBICACION  TELEF. PUBLIC.</v>
          </cell>
          <cell r="F219" t="str">
            <v>G</v>
          </cell>
          <cell r="G219">
            <v>-1651936.28</v>
          </cell>
          <cell r="H219">
            <v>-460401.36</v>
          </cell>
          <cell r="I219">
            <v>-1334355.93</v>
          </cell>
          <cell r="J219">
            <v>0</v>
          </cell>
          <cell r="K219">
            <v>0</v>
          </cell>
          <cell r="L219">
            <v>0</v>
          </cell>
          <cell r="M219">
            <v>-11518502.77</v>
          </cell>
          <cell r="N219">
            <v>-8691998.7100000009</v>
          </cell>
          <cell r="O219">
            <v>-6313686.5300000003</v>
          </cell>
        </row>
        <row r="220">
          <cell r="A220" t="str">
            <v>61400</v>
          </cell>
          <cell r="B220" t="str">
            <v>P.C. INDUSTRIAL, S.A. DE</v>
          </cell>
          <cell r="C220">
            <v>-1551235</v>
          </cell>
          <cell r="D220">
            <v>10</v>
          </cell>
          <cell r="E220" t="str">
            <v>SERVICIOS PROFESIONAL</v>
          </cell>
          <cell r="F220" t="str">
            <v>A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-794535</v>
          </cell>
          <cell r="N220">
            <v>-586040</v>
          </cell>
          <cell r="O220">
            <v>-170660</v>
          </cell>
        </row>
        <row r="221">
          <cell r="B221" t="str">
            <v>Total P.C. INDUSTRIAL, S.A. DE</v>
          </cell>
          <cell r="C221">
            <v>-272582396.34999996</v>
          </cell>
          <cell r="D221">
            <v>13669</v>
          </cell>
          <cell r="G221">
            <v>-20459770.220000003</v>
          </cell>
          <cell r="H221">
            <v>-14361737.1</v>
          </cell>
          <cell r="I221">
            <v>-19715379.039999999</v>
          </cell>
          <cell r="J221">
            <v>-36411239.030000001</v>
          </cell>
          <cell r="K221">
            <v>-29145779.359999999</v>
          </cell>
          <cell r="L221">
            <v>-35665171.57</v>
          </cell>
          <cell r="M221">
            <v>-39584794.739999995</v>
          </cell>
          <cell r="N221">
            <v>-36332434.129999995</v>
          </cell>
          <cell r="O221">
            <v>-40906091.160000004</v>
          </cell>
        </row>
        <row r="222">
          <cell r="A222" t="str">
            <v>64056</v>
          </cell>
          <cell r="B222" t="str">
            <v>PAM PAM, S.A.</v>
          </cell>
          <cell r="C222">
            <v>-4511324.87</v>
          </cell>
          <cell r="D222">
            <v>24</v>
          </cell>
          <cell r="E222" t="str">
            <v>BENEFICIOS AL PERSONAL</v>
          </cell>
          <cell r="F222" t="str">
            <v>E</v>
          </cell>
          <cell r="G222">
            <v>-812715.54</v>
          </cell>
          <cell r="H222">
            <v>-239756.92</v>
          </cell>
          <cell r="I222">
            <v>-565354.35</v>
          </cell>
          <cell r="J222">
            <v>-871290.21</v>
          </cell>
          <cell r="K222">
            <v>-355312.54</v>
          </cell>
          <cell r="L222">
            <v>-375299.44</v>
          </cell>
          <cell r="M222">
            <v>-922503.63</v>
          </cell>
          <cell r="N222">
            <v>-369092.24</v>
          </cell>
          <cell r="O222">
            <v>0</v>
          </cell>
        </row>
        <row r="223">
          <cell r="A223" t="str">
            <v>64056</v>
          </cell>
          <cell r="B223" t="str">
            <v>PAM PAM, S.A.</v>
          </cell>
          <cell r="C223">
            <v>-400496.59</v>
          </cell>
          <cell r="D223">
            <v>2</v>
          </cell>
          <cell r="E223" t="str">
            <v>SERVICIO DE ALIMENTOS</v>
          </cell>
          <cell r="F223" t="str">
            <v>G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-400496.59</v>
          </cell>
        </row>
        <row r="224">
          <cell r="B224" t="str">
            <v>Total PAM PAM, S.A.</v>
          </cell>
          <cell r="C224">
            <v>-4911821.46</v>
          </cell>
          <cell r="D224">
            <v>26</v>
          </cell>
          <cell r="G224">
            <v>-812715.54</v>
          </cell>
          <cell r="H224">
            <v>-239756.92</v>
          </cell>
          <cell r="I224">
            <v>-565354.35</v>
          </cell>
          <cell r="J224">
            <v>-871290.21</v>
          </cell>
          <cell r="K224">
            <v>-355312.54</v>
          </cell>
          <cell r="L224">
            <v>-375299.44</v>
          </cell>
          <cell r="M224">
            <v>-922503.63</v>
          </cell>
          <cell r="N224">
            <v>-369092.24</v>
          </cell>
          <cell r="O224">
            <v>-400496.59</v>
          </cell>
        </row>
        <row r="225">
          <cell r="A225" t="str">
            <v>51713</v>
          </cell>
          <cell r="B225" t="str">
            <v>PATRIMONIAL INBURSA, S.A.</v>
          </cell>
          <cell r="C225">
            <v>-270555160.45999998</v>
          </cell>
          <cell r="D225">
            <v>9</v>
          </cell>
          <cell r="E225" t="str">
            <v>FACTURACION Y COBRANZA</v>
          </cell>
          <cell r="F225" t="str">
            <v>E</v>
          </cell>
          <cell r="G225">
            <v>-33340049.68</v>
          </cell>
          <cell r="H225">
            <v>-29808398.850000001</v>
          </cell>
          <cell r="I225">
            <v>-29767739.550000001</v>
          </cell>
          <cell r="J225">
            <v>-32637886.91</v>
          </cell>
          <cell r="K225">
            <v>-29350393.109999999</v>
          </cell>
          <cell r="L225">
            <v>-29175637.609999999</v>
          </cell>
          <cell r="M225">
            <v>-29017714.57</v>
          </cell>
          <cell r="N225">
            <v>-28832955.719999999</v>
          </cell>
          <cell r="O225">
            <v>-28624384.460000001</v>
          </cell>
        </row>
        <row r="226">
          <cell r="B226" t="str">
            <v>Total PATRIMONIAL INBURSA, S.A.</v>
          </cell>
          <cell r="C226">
            <v>-270555160.45999998</v>
          </cell>
          <cell r="D226">
            <v>9</v>
          </cell>
          <cell r="G226">
            <v>-33340049.68</v>
          </cell>
          <cell r="H226">
            <v>-29808398.850000001</v>
          </cell>
          <cell r="I226">
            <v>-29767739.550000001</v>
          </cell>
          <cell r="J226">
            <v>-32637886.91</v>
          </cell>
          <cell r="K226">
            <v>-29350393.109999999</v>
          </cell>
          <cell r="L226">
            <v>-29175637.609999999</v>
          </cell>
          <cell r="M226">
            <v>-29017714.57</v>
          </cell>
          <cell r="N226">
            <v>-28832955.719999999</v>
          </cell>
          <cell r="O226">
            <v>-28624384.460000001</v>
          </cell>
        </row>
        <row r="227">
          <cell r="A227" t="str">
            <v>52502</v>
          </cell>
          <cell r="B227" t="str">
            <v>PRODIGYMSN DE MEXICO, S.</v>
          </cell>
          <cell r="C227">
            <v>-1501567.65</v>
          </cell>
          <cell r="D227">
            <v>3</v>
          </cell>
          <cell r="E227" t="str">
            <v>PUB.TELCEL PRODIGYMSN</v>
          </cell>
          <cell r="F227" t="str">
            <v>E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-1501567.65</v>
          </cell>
        </row>
        <row r="228">
          <cell r="A228" t="str">
            <v>52502</v>
          </cell>
          <cell r="B228" t="str">
            <v>PRODIGYMSN DE MEXICO, S.</v>
          </cell>
          <cell r="C228">
            <v>-6279258.8399999999</v>
          </cell>
          <cell r="D228">
            <v>23</v>
          </cell>
          <cell r="E228" t="str">
            <v>PUBLICIDAD EN INTERNET</v>
          </cell>
          <cell r="F228" t="str">
            <v>G</v>
          </cell>
          <cell r="G228">
            <v>0</v>
          </cell>
          <cell r="H228">
            <v>0</v>
          </cell>
          <cell r="I228">
            <v>-341550</v>
          </cell>
          <cell r="J228">
            <v>-743149.41</v>
          </cell>
          <cell r="K228">
            <v>-205423.35</v>
          </cell>
          <cell r="L228">
            <v>-501061</v>
          </cell>
          <cell r="M228">
            <v>-1855401.12</v>
          </cell>
          <cell r="N228">
            <v>-1258573.8</v>
          </cell>
          <cell r="O228">
            <v>-1374100.16</v>
          </cell>
        </row>
        <row r="229">
          <cell r="B229" t="str">
            <v>Total PRODIGYMSN DE MEXICO, S.</v>
          </cell>
          <cell r="C229">
            <v>-7780826.4900000002</v>
          </cell>
          <cell r="D229">
            <v>26</v>
          </cell>
          <cell r="G229">
            <v>0</v>
          </cell>
          <cell r="H229">
            <v>0</v>
          </cell>
          <cell r="I229">
            <v>-341550</v>
          </cell>
          <cell r="J229">
            <v>-743149.41</v>
          </cell>
          <cell r="K229">
            <v>-205423.35</v>
          </cell>
          <cell r="L229">
            <v>-501061</v>
          </cell>
          <cell r="M229">
            <v>-1855401.12</v>
          </cell>
          <cell r="N229">
            <v>-1258573.8</v>
          </cell>
          <cell r="O229">
            <v>-2875667.8099999996</v>
          </cell>
        </row>
        <row r="230">
          <cell r="A230" t="str">
            <v>50010</v>
          </cell>
          <cell r="B230" t="str">
            <v>PRODUCTOS NACOBRE, S.A. D</v>
          </cell>
          <cell r="C230">
            <v>-397440</v>
          </cell>
          <cell r="D230">
            <v>1</v>
          </cell>
          <cell r="E230" t="str">
            <v>BARRA DE COBRE</v>
          </cell>
          <cell r="F230" t="str">
            <v>A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-397440</v>
          </cell>
        </row>
        <row r="231">
          <cell r="B231" t="str">
            <v>Total PRODUCTOS NACOBRE, S.A. D</v>
          </cell>
          <cell r="C231">
            <v>-397440</v>
          </cell>
          <cell r="D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-397440</v>
          </cell>
        </row>
        <row r="232">
          <cell r="A232" t="str">
            <v>140971</v>
          </cell>
          <cell r="B232" t="str">
            <v>PROMOTORA INBURSA</v>
          </cell>
          <cell r="C232">
            <v>-2645</v>
          </cell>
          <cell r="D232">
            <v>1</v>
          </cell>
          <cell r="E232" t="str">
            <v>FACTURACION Y COBRANZA</v>
          </cell>
          <cell r="F232" t="str">
            <v>E</v>
          </cell>
          <cell r="G232">
            <v>-2645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B233" t="str">
            <v>Total PROMOTORA INBURSA</v>
          </cell>
          <cell r="C233">
            <v>-2645</v>
          </cell>
          <cell r="D233">
            <v>1</v>
          </cell>
          <cell r="G233">
            <v>-2645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 t="str">
            <v>51219</v>
          </cell>
          <cell r="B234" t="str">
            <v>PROMOTORA INBURSA, S.A. D</v>
          </cell>
          <cell r="C234">
            <v>0</v>
          </cell>
          <cell r="D234">
            <v>2</v>
          </cell>
          <cell r="E234" t="str">
            <v>GESTORIA Y REEMBOLSO</v>
          </cell>
          <cell r="F234" t="str">
            <v>E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A235" t="str">
            <v>51219</v>
          </cell>
          <cell r="B235" t="str">
            <v>PROMOTORA INBURSA, S.A. D</v>
          </cell>
          <cell r="C235">
            <v>-126005415.68000001</v>
          </cell>
          <cell r="D235">
            <v>3204</v>
          </cell>
          <cell r="E235" t="str">
            <v>PAGO DE GASOLINA</v>
          </cell>
          <cell r="F235" t="str">
            <v>E</v>
          </cell>
          <cell r="G235">
            <v>-7440911.6500000004</v>
          </cell>
          <cell r="H235">
            <v>-6484268.2800000003</v>
          </cell>
          <cell r="I235">
            <v>-16514871.300000001</v>
          </cell>
          <cell r="J235">
            <v>-17664411.829999998</v>
          </cell>
          <cell r="K235">
            <v>-13371590.210000001</v>
          </cell>
          <cell r="L235">
            <v>-14440518.57</v>
          </cell>
          <cell r="M235">
            <v>-18948255.760000002</v>
          </cell>
          <cell r="N235">
            <v>-14103456.970000001</v>
          </cell>
          <cell r="O235">
            <v>-17037131.109999999</v>
          </cell>
        </row>
        <row r="236">
          <cell r="A236" t="str">
            <v>52933</v>
          </cell>
          <cell r="B236" t="str">
            <v>PROMOTORA INBURSA, S.A. D</v>
          </cell>
          <cell r="C236">
            <v>-23045373.16</v>
          </cell>
          <cell r="D236">
            <v>148</v>
          </cell>
          <cell r="E236" t="str">
            <v>PAGO DE GASOLINA</v>
          </cell>
          <cell r="F236" t="str">
            <v>E</v>
          </cell>
          <cell r="G236">
            <v>-627803.38</v>
          </cell>
          <cell r="H236">
            <v>-13082883.59</v>
          </cell>
          <cell r="I236">
            <v>-1894233.9</v>
          </cell>
          <cell r="J236">
            <v>-1457498.01</v>
          </cell>
          <cell r="K236">
            <v>-1121641.42</v>
          </cell>
          <cell r="L236">
            <v>-1231065.77</v>
          </cell>
          <cell r="M236">
            <v>-1452961.7</v>
          </cell>
          <cell r="N236">
            <v>-1077719.32</v>
          </cell>
          <cell r="O236">
            <v>-1099566.07</v>
          </cell>
        </row>
        <row r="237">
          <cell r="A237" t="str">
            <v>52934</v>
          </cell>
          <cell r="B237" t="str">
            <v>PROMOTORA INBURSA, S.A. D</v>
          </cell>
          <cell r="C237">
            <v>-7273050.7400000002</v>
          </cell>
          <cell r="D237">
            <v>220</v>
          </cell>
          <cell r="E237" t="str">
            <v>PAGO DE GASOLINA</v>
          </cell>
          <cell r="F237" t="str">
            <v>E</v>
          </cell>
          <cell r="G237">
            <v>-337692.09</v>
          </cell>
          <cell r="H237">
            <v>-84379.79</v>
          </cell>
          <cell r="I237">
            <v>-982849.39</v>
          </cell>
          <cell r="J237">
            <v>-886406.32</v>
          </cell>
          <cell r="K237">
            <v>-650853.75</v>
          </cell>
          <cell r="L237">
            <v>-783360.14</v>
          </cell>
          <cell r="M237">
            <v>-955425.87</v>
          </cell>
          <cell r="N237">
            <v>-1179210.6100000001</v>
          </cell>
          <cell r="O237">
            <v>-1412872.78</v>
          </cell>
        </row>
        <row r="238">
          <cell r="A238" t="str">
            <v>52935</v>
          </cell>
          <cell r="B238" t="str">
            <v>PROMOTORA INBURSA, S.A. D</v>
          </cell>
          <cell r="C238">
            <v>-3179849.1</v>
          </cell>
          <cell r="D238">
            <v>100</v>
          </cell>
          <cell r="E238" t="str">
            <v>PAGO DE GASOLINA</v>
          </cell>
          <cell r="F238" t="str">
            <v>E</v>
          </cell>
          <cell r="G238">
            <v>-253496.29</v>
          </cell>
          <cell r="H238">
            <v>-296929.73</v>
          </cell>
          <cell r="I238">
            <v>-481542.39</v>
          </cell>
          <cell r="J238">
            <v>-592159.25</v>
          </cell>
          <cell r="K238">
            <v>-451867.94</v>
          </cell>
          <cell r="L238">
            <v>-503891.58</v>
          </cell>
          <cell r="M238">
            <v>-599961.92000000004</v>
          </cell>
          <cell r="N238">
            <v>0</v>
          </cell>
          <cell r="O238">
            <v>0</v>
          </cell>
        </row>
        <row r="239">
          <cell r="A239" t="str">
            <v>51219</v>
          </cell>
          <cell r="B239" t="str">
            <v>PROMOTORA INBURSA, S.A. D</v>
          </cell>
          <cell r="C239">
            <v>-28152</v>
          </cell>
          <cell r="D239">
            <v>12</v>
          </cell>
          <cell r="E239" t="str">
            <v>REPOSICION TARJETA GASOLINA</v>
          </cell>
          <cell r="F239" t="str">
            <v>G</v>
          </cell>
          <cell r="G239">
            <v>-1610</v>
          </cell>
          <cell r="H239">
            <v>-690</v>
          </cell>
          <cell r="I239">
            <v>-5796</v>
          </cell>
          <cell r="J239">
            <v>0</v>
          </cell>
          <cell r="K239">
            <v>0</v>
          </cell>
          <cell r="L239">
            <v>0</v>
          </cell>
          <cell r="M239">
            <v>-10764</v>
          </cell>
          <cell r="N239">
            <v>-1426</v>
          </cell>
          <cell r="O239">
            <v>-7866</v>
          </cell>
        </row>
        <row r="240">
          <cell r="B240" t="str">
            <v>Total PROMOTORA INBURSA, S.A. D</v>
          </cell>
          <cell r="C240">
            <v>-159531840.68000001</v>
          </cell>
          <cell r="D240">
            <v>3686</v>
          </cell>
          <cell r="G240">
            <v>-8661513.4100000001</v>
          </cell>
          <cell r="H240">
            <v>-19949151.390000001</v>
          </cell>
          <cell r="I240">
            <v>-19879292.98</v>
          </cell>
          <cell r="J240">
            <v>-20600475.41</v>
          </cell>
          <cell r="K240">
            <v>-15595953.32</v>
          </cell>
          <cell r="L240">
            <v>-16958836.059999999</v>
          </cell>
          <cell r="M240">
            <v>-21967369.250000004</v>
          </cell>
          <cell r="N240">
            <v>-16361812.9</v>
          </cell>
          <cell r="O240">
            <v>-19557435.960000001</v>
          </cell>
        </row>
        <row r="241">
          <cell r="A241" t="str">
            <v>40002</v>
          </cell>
          <cell r="B241" t="str">
            <v>RADIOMOVIL DIPSA, S.A. DE</v>
          </cell>
          <cell r="C241">
            <v>-104052.44</v>
          </cell>
          <cell r="D241">
            <v>15</v>
          </cell>
          <cell r="E241" t="str">
            <v>BLACKBERRY</v>
          </cell>
          <cell r="F241" t="str">
            <v>G</v>
          </cell>
          <cell r="G241">
            <v>-11049.51</v>
          </cell>
          <cell r="H241">
            <v>-10021.91</v>
          </cell>
          <cell r="I241">
            <v>-6475</v>
          </cell>
          <cell r="J241">
            <v>-3149</v>
          </cell>
          <cell r="K241">
            <v>-3149</v>
          </cell>
          <cell r="L241">
            <v>0</v>
          </cell>
          <cell r="M241">
            <v>-52164</v>
          </cell>
          <cell r="N241">
            <v>-5648.02</v>
          </cell>
          <cell r="O241">
            <v>-12396</v>
          </cell>
        </row>
        <row r="242">
          <cell r="A242" t="str">
            <v>40002</v>
          </cell>
          <cell r="B242" t="str">
            <v>RADIOMOVIL DIPSA, S.A. DE</v>
          </cell>
          <cell r="C242">
            <v>-61265.52</v>
          </cell>
          <cell r="D242">
            <v>51</v>
          </cell>
          <cell r="E242" t="str">
            <v>CAMBIO EQUIPO CELULAR</v>
          </cell>
          <cell r="F242" t="str">
            <v>G</v>
          </cell>
          <cell r="G242">
            <v>-4955.51</v>
          </cell>
          <cell r="H242">
            <v>-10408</v>
          </cell>
          <cell r="I242">
            <v>0</v>
          </cell>
          <cell r="J242">
            <v>-1414.99</v>
          </cell>
          <cell r="K242">
            <v>-2414</v>
          </cell>
          <cell r="L242">
            <v>0</v>
          </cell>
          <cell r="M242">
            <v>-24569.02</v>
          </cell>
          <cell r="N242">
            <v>-890.5</v>
          </cell>
          <cell r="O242">
            <v>-16613.5</v>
          </cell>
        </row>
        <row r="243">
          <cell r="A243" t="str">
            <v>40002</v>
          </cell>
          <cell r="B243" t="str">
            <v>RADIOMOVIL DIPSA, S.A. DE</v>
          </cell>
          <cell r="C243">
            <v>-4393</v>
          </cell>
          <cell r="D243">
            <v>3</v>
          </cell>
          <cell r="E243" t="str">
            <v>COMISIONES A TERCEROS</v>
          </cell>
          <cell r="F243" t="str">
            <v>G</v>
          </cell>
          <cell r="G243">
            <v>0</v>
          </cell>
          <cell r="H243">
            <v>-4393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A244" t="str">
            <v>40002</v>
          </cell>
          <cell r="B244" t="str">
            <v>RADIOMOVIL DIPSA, S.A. DE</v>
          </cell>
          <cell r="C244">
            <v>-10301123</v>
          </cell>
          <cell r="D244">
            <v>12</v>
          </cell>
          <cell r="E244" t="str">
            <v>COMUNICACION CELULAR VEHICULAR</v>
          </cell>
          <cell r="F244" t="str">
            <v>G</v>
          </cell>
          <cell r="G244">
            <v>0</v>
          </cell>
          <cell r="H244">
            <v>-2710151</v>
          </cell>
          <cell r="I244">
            <v>0</v>
          </cell>
          <cell r="J244">
            <v>-3289374</v>
          </cell>
          <cell r="K244">
            <v>0</v>
          </cell>
          <cell r="L244">
            <v>0</v>
          </cell>
          <cell r="M244">
            <v>-1565057</v>
          </cell>
          <cell r="N244">
            <v>0</v>
          </cell>
          <cell r="O244">
            <v>-2736541</v>
          </cell>
        </row>
        <row r="245">
          <cell r="A245" t="str">
            <v>40002</v>
          </cell>
          <cell r="B245" t="str">
            <v>RADIOMOVIL DIPSA, S.A. DE</v>
          </cell>
          <cell r="C245">
            <v>-183905647.62</v>
          </cell>
          <cell r="D245">
            <v>412</v>
          </cell>
          <cell r="E245" t="str">
            <v>EQUIPOS CELULARES EN TIENDAS</v>
          </cell>
          <cell r="F245" t="str">
            <v>E</v>
          </cell>
          <cell r="G245">
            <v>-19048089.760000002</v>
          </cell>
          <cell r="H245">
            <v>-21195596.699999999</v>
          </cell>
          <cell r="I245">
            <v>-24208836.5</v>
          </cell>
          <cell r="J245">
            <v>-27534163.120000001</v>
          </cell>
          <cell r="K245">
            <v>-38063374.539999999</v>
          </cell>
          <cell r="L245">
            <v>-21906246.030000001</v>
          </cell>
          <cell r="M245">
            <v>-28114132.73</v>
          </cell>
          <cell r="N245">
            <v>-864891.7</v>
          </cell>
          <cell r="O245">
            <v>-2970316.54</v>
          </cell>
        </row>
        <row r="246">
          <cell r="A246" t="str">
            <v>40002</v>
          </cell>
          <cell r="B246" t="str">
            <v>RADIOMOVIL DIPSA, S.A. DE</v>
          </cell>
          <cell r="C246">
            <v>-6421354981.0900002</v>
          </cell>
          <cell r="D246">
            <v>30</v>
          </cell>
          <cell r="E246" t="str">
            <v>QLLP 044</v>
          </cell>
          <cell r="F246" t="str">
            <v>G</v>
          </cell>
          <cell r="G246">
            <v>-694688196.51999998</v>
          </cell>
          <cell r="H246">
            <v>-596620523.19000006</v>
          </cell>
          <cell r="I246">
            <v>-1219019245.77</v>
          </cell>
          <cell r="J246">
            <v>-664226400.23000002</v>
          </cell>
          <cell r="K246">
            <v>-685748467.66999996</v>
          </cell>
          <cell r="L246">
            <v>-641284099.45000005</v>
          </cell>
          <cell r="M246">
            <v>-659341857.50999999</v>
          </cell>
          <cell r="N246">
            <v>-624030427.22000003</v>
          </cell>
          <cell r="O246">
            <v>-636395763.52999997</v>
          </cell>
        </row>
        <row r="247">
          <cell r="A247" t="str">
            <v>53085</v>
          </cell>
          <cell r="B247" t="str">
            <v>RADIOMOVIL DIPSA, S.A. DE</v>
          </cell>
          <cell r="C247">
            <v>-2722720917.3200002</v>
          </cell>
          <cell r="D247">
            <v>42</v>
          </cell>
          <cell r="E247" t="str">
            <v>QLLP 045 INT</v>
          </cell>
          <cell r="F247" t="str">
            <v>G</v>
          </cell>
          <cell r="G247">
            <v>-352184547.67000002</v>
          </cell>
          <cell r="H247">
            <v>-321870525.61000001</v>
          </cell>
          <cell r="I247">
            <v>-571812767.89999998</v>
          </cell>
          <cell r="J247">
            <v>-220188005.80000001</v>
          </cell>
          <cell r="K247">
            <v>-114686349.12</v>
          </cell>
          <cell r="L247">
            <v>-109800311.22</v>
          </cell>
          <cell r="M247">
            <v>-188251794.87</v>
          </cell>
          <cell r="N247">
            <v>-396016692.06999999</v>
          </cell>
          <cell r="O247">
            <v>-447909923.06</v>
          </cell>
        </row>
        <row r="248">
          <cell r="A248" t="str">
            <v>53085</v>
          </cell>
          <cell r="B248" t="str">
            <v>RADIOMOVIL DIPSA, S.A. DE</v>
          </cell>
          <cell r="C248">
            <v>-588130530.19000006</v>
          </cell>
          <cell r="D248">
            <v>11</v>
          </cell>
          <cell r="E248" t="str">
            <v>QLLP 045 NAL</v>
          </cell>
          <cell r="F248" t="str">
            <v>G</v>
          </cell>
          <cell r="G248">
            <v>0</v>
          </cell>
          <cell r="H248">
            <v>0</v>
          </cell>
          <cell r="I248">
            <v>0</v>
          </cell>
          <cell r="J248">
            <v>-217724578.03999999</v>
          </cell>
          <cell r="K248">
            <v>-188023110.31999999</v>
          </cell>
          <cell r="L248">
            <v>-182382841.83000001</v>
          </cell>
          <cell r="M248">
            <v>0</v>
          </cell>
          <cell r="N248">
            <v>0</v>
          </cell>
          <cell r="O248">
            <v>0</v>
          </cell>
        </row>
        <row r="249">
          <cell r="A249" t="str">
            <v>40002</v>
          </cell>
          <cell r="B249" t="str">
            <v>RADIOMOVIL DIPSA, S.A. DE</v>
          </cell>
          <cell r="C249">
            <v>-10917731.98</v>
          </cell>
          <cell r="D249">
            <v>14856</v>
          </cell>
          <cell r="E249" t="str">
            <v>SERVICIO CELULAR</v>
          </cell>
          <cell r="F249" t="str">
            <v>G</v>
          </cell>
          <cell r="G249">
            <v>-1328347.79</v>
          </cell>
          <cell r="H249">
            <v>-213650.92</v>
          </cell>
          <cell r="I249">
            <v>-2676748.37</v>
          </cell>
          <cell r="J249">
            <v>0</v>
          </cell>
          <cell r="K249">
            <v>-2406658.36</v>
          </cell>
          <cell r="L249">
            <v>-1396148.25</v>
          </cell>
          <cell r="M249">
            <v>-1355741.13</v>
          </cell>
          <cell r="N249">
            <v>-1438059.56</v>
          </cell>
          <cell r="O249">
            <v>-102377.60000000001</v>
          </cell>
        </row>
        <row r="250">
          <cell r="A250" t="str">
            <v>40002</v>
          </cell>
          <cell r="B250" t="str">
            <v>RADIOMOVIL DIPSA, S.A. DE</v>
          </cell>
          <cell r="C250">
            <v>-345</v>
          </cell>
          <cell r="D250">
            <v>1</v>
          </cell>
          <cell r="E250" t="str">
            <v>SERVICIOS RECIBIDOS</v>
          </cell>
          <cell r="F250" t="str">
            <v>G</v>
          </cell>
          <cell r="G250">
            <v>0</v>
          </cell>
          <cell r="H250">
            <v>0</v>
          </cell>
          <cell r="I250">
            <v>0</v>
          </cell>
          <cell r="J250">
            <v>-345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A251" t="str">
            <v>40002</v>
          </cell>
          <cell r="B251" t="str">
            <v>RADIOMOVIL DIPSA, S.A. DE</v>
          </cell>
          <cell r="C251">
            <v>-58863.9</v>
          </cell>
          <cell r="D251">
            <v>56</v>
          </cell>
          <cell r="E251" t="str">
            <v>TARJETA SIM CELULAR</v>
          </cell>
          <cell r="F251" t="str">
            <v>G</v>
          </cell>
          <cell r="G251">
            <v>-632.5</v>
          </cell>
          <cell r="H251">
            <v>-460</v>
          </cell>
          <cell r="I251">
            <v>-1035</v>
          </cell>
          <cell r="J251">
            <v>-52193.9</v>
          </cell>
          <cell r="K251">
            <v>-1725</v>
          </cell>
          <cell r="L251">
            <v>-575</v>
          </cell>
          <cell r="M251">
            <v>-632.5</v>
          </cell>
          <cell r="N251">
            <v>-1150</v>
          </cell>
          <cell r="O251">
            <v>-460</v>
          </cell>
        </row>
        <row r="252">
          <cell r="A252" t="str">
            <v>40002</v>
          </cell>
          <cell r="B252" t="str">
            <v>RADIOMOVIL DIPSA, S.A. DE</v>
          </cell>
          <cell r="C252">
            <v>-14331.83</v>
          </cell>
          <cell r="D252">
            <v>134</v>
          </cell>
          <cell r="E252" t="str">
            <v>TELCEL ALARMAS GPRS</v>
          </cell>
          <cell r="F252" t="str">
            <v>G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-8141.34</v>
          </cell>
          <cell r="N252">
            <v>-5079.47</v>
          </cell>
          <cell r="O252">
            <v>-1111.02</v>
          </cell>
        </row>
        <row r="253">
          <cell r="A253" t="str">
            <v>40002</v>
          </cell>
          <cell r="B253" t="str">
            <v>RADIOMOVIL DIPSA, S.A. DE</v>
          </cell>
          <cell r="C253">
            <v>-34330192.149999999</v>
          </cell>
          <cell r="D253">
            <v>90</v>
          </cell>
          <cell r="E253" t="str">
            <v>TELEFONIA PUBLICA CELULAR</v>
          </cell>
          <cell r="F253" t="str">
            <v>G</v>
          </cell>
          <cell r="G253">
            <v>-4510663</v>
          </cell>
          <cell r="H253">
            <v>-4618574.1500000004</v>
          </cell>
          <cell r="I253">
            <v>-4107786.25</v>
          </cell>
          <cell r="J253">
            <v>-4009052.95</v>
          </cell>
          <cell r="K253">
            <v>-3686444.3</v>
          </cell>
          <cell r="L253">
            <v>-3625447.05</v>
          </cell>
          <cell r="M253">
            <v>-3421064.15</v>
          </cell>
          <cell r="N253">
            <v>-3380472.8</v>
          </cell>
          <cell r="O253">
            <v>-2970687.5</v>
          </cell>
        </row>
        <row r="254">
          <cell r="B254" t="str">
            <v>Total RADIOMOVIL DIPSA, S.A. DE</v>
          </cell>
          <cell r="C254">
            <v>-9971904375.039999</v>
          </cell>
          <cell r="D254">
            <v>15713</v>
          </cell>
          <cell r="G254">
            <v>-1071776482.26</v>
          </cell>
          <cell r="H254">
            <v>-947254304.48000002</v>
          </cell>
          <cell r="I254">
            <v>-1821832894.79</v>
          </cell>
          <cell r="J254">
            <v>-1137028677.0300002</v>
          </cell>
          <cell r="K254">
            <v>-1032621692.3099998</v>
          </cell>
          <cell r="L254">
            <v>-960395668.83000004</v>
          </cell>
          <cell r="M254">
            <v>-882135154.25</v>
          </cell>
          <cell r="N254">
            <v>-1025743311.3399999</v>
          </cell>
          <cell r="O254">
            <v>-1093116189.7499998</v>
          </cell>
        </row>
        <row r="255">
          <cell r="A255" t="str">
            <v>52224</v>
          </cell>
          <cell r="B255" t="str">
            <v>SANBORN HERMANOS, S.A.</v>
          </cell>
          <cell r="C255">
            <v>-4837.5</v>
          </cell>
          <cell r="D255">
            <v>1</v>
          </cell>
          <cell r="E255" t="str">
            <v>ALIMENTOS AL PERSONAL</v>
          </cell>
          <cell r="F255" t="str">
            <v>G</v>
          </cell>
          <cell r="G255">
            <v>-4837.5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A256" t="str">
            <v>61380</v>
          </cell>
          <cell r="B256" t="str">
            <v>SANBORN HERMANOS, S.A.</v>
          </cell>
          <cell r="C256">
            <v>-6217302.5</v>
          </cell>
          <cell r="D256">
            <v>27</v>
          </cell>
          <cell r="E256" t="str">
            <v>COMISION POR VENTAS</v>
          </cell>
          <cell r="F256" t="str">
            <v>G</v>
          </cell>
          <cell r="G256">
            <v>-900910</v>
          </cell>
          <cell r="H256">
            <v>-1084864</v>
          </cell>
          <cell r="I256">
            <v>-473121.5</v>
          </cell>
          <cell r="J256">
            <v>-618585</v>
          </cell>
          <cell r="K256">
            <v>-390540</v>
          </cell>
          <cell r="L256">
            <v>-1320890</v>
          </cell>
          <cell r="M256">
            <v>-690483</v>
          </cell>
          <cell r="N256">
            <v>-737909</v>
          </cell>
          <cell r="O256">
            <v>0</v>
          </cell>
        </row>
        <row r="257">
          <cell r="A257" t="str">
            <v>61380</v>
          </cell>
          <cell r="B257" t="str">
            <v>SANBORN HERMANOS, S.A.</v>
          </cell>
          <cell r="C257">
            <v>-23000</v>
          </cell>
          <cell r="D257">
            <v>1</v>
          </cell>
          <cell r="E257" t="str">
            <v>PUBLICIDAD EN REVISTAS</v>
          </cell>
          <cell r="F257" t="str">
            <v>G</v>
          </cell>
          <cell r="G257">
            <v>0</v>
          </cell>
          <cell r="H257">
            <v>0</v>
          </cell>
          <cell r="I257">
            <v>0</v>
          </cell>
          <cell r="J257">
            <v>-23000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A258" t="str">
            <v>52224</v>
          </cell>
          <cell r="B258" t="str">
            <v>SANBORN HERMANOS, S.A.</v>
          </cell>
          <cell r="C258">
            <v>-45199.6</v>
          </cell>
          <cell r="D258">
            <v>3</v>
          </cell>
          <cell r="E258" t="str">
            <v>SERVICIOS RECIBIDOS</v>
          </cell>
          <cell r="F258" t="str">
            <v>G</v>
          </cell>
          <cell r="G258">
            <v>-3982</v>
          </cell>
          <cell r="H258">
            <v>-41217.599999999999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 t="str">
            <v>61380</v>
          </cell>
          <cell r="B259" t="str">
            <v>SANBORN HERMANOS, S.A.</v>
          </cell>
          <cell r="C259">
            <v>-63687</v>
          </cell>
          <cell r="D259">
            <v>7</v>
          </cell>
          <cell r="E259" t="str">
            <v>SERVICIOS RECIBIDOS</v>
          </cell>
          <cell r="F259" t="str">
            <v>G</v>
          </cell>
          <cell r="G259">
            <v>-1057</v>
          </cell>
          <cell r="H259">
            <v>-6900</v>
          </cell>
          <cell r="I259">
            <v>-2900</v>
          </cell>
          <cell r="J259">
            <v>0</v>
          </cell>
          <cell r="K259">
            <v>-38130</v>
          </cell>
          <cell r="L259">
            <v>0</v>
          </cell>
          <cell r="M259">
            <v>-14700</v>
          </cell>
          <cell r="N259">
            <v>0</v>
          </cell>
          <cell r="O259">
            <v>0</v>
          </cell>
        </row>
        <row r="260">
          <cell r="B260" t="str">
            <v>Total SANBORN HERMANOS, S.A.</v>
          </cell>
          <cell r="C260">
            <v>-6354026.5999999996</v>
          </cell>
          <cell r="D260">
            <v>39</v>
          </cell>
          <cell r="G260">
            <v>-910786.5</v>
          </cell>
          <cell r="H260">
            <v>-1132981.6000000001</v>
          </cell>
          <cell r="I260">
            <v>-476021.5</v>
          </cell>
          <cell r="J260">
            <v>-641585</v>
          </cell>
          <cell r="K260">
            <v>-428670</v>
          </cell>
          <cell r="L260">
            <v>-1320890</v>
          </cell>
          <cell r="M260">
            <v>-705183</v>
          </cell>
          <cell r="N260">
            <v>-737909</v>
          </cell>
          <cell r="O260">
            <v>0</v>
          </cell>
        </row>
        <row r="261">
          <cell r="A261" t="str">
            <v>50013</v>
          </cell>
          <cell r="B261" t="str">
            <v>SANBORNS HERMANOS., S.A.</v>
          </cell>
          <cell r="C261">
            <v>-718898.23</v>
          </cell>
          <cell r="D261">
            <v>5</v>
          </cell>
          <cell r="E261" t="str">
            <v>ARTICULOS PROMOCIONALES</v>
          </cell>
          <cell r="F261" t="str">
            <v>G</v>
          </cell>
          <cell r="G261">
            <v>-473616</v>
          </cell>
          <cell r="H261">
            <v>0</v>
          </cell>
          <cell r="I261">
            <v>0</v>
          </cell>
          <cell r="J261">
            <v>0</v>
          </cell>
          <cell r="K261">
            <v>-199236.23</v>
          </cell>
          <cell r="L261">
            <v>0</v>
          </cell>
          <cell r="M261">
            <v>0</v>
          </cell>
          <cell r="N261">
            <v>-46046</v>
          </cell>
          <cell r="O261">
            <v>0</v>
          </cell>
        </row>
        <row r="262">
          <cell r="A262" t="str">
            <v>50013</v>
          </cell>
          <cell r="B262" t="str">
            <v>SANBORNS HERMANOS., S.A.</v>
          </cell>
          <cell r="C262">
            <v>0</v>
          </cell>
          <cell r="D262">
            <v>2</v>
          </cell>
          <cell r="E262" t="str">
            <v>COMISIONES POR SERVICIOS FIELDERS</v>
          </cell>
          <cell r="F262" t="str">
            <v>G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A263" t="str">
            <v>50013</v>
          </cell>
          <cell r="B263" t="str">
            <v>SANBORNS HERMANOS., S.A.</v>
          </cell>
          <cell r="C263">
            <v>-5533570</v>
          </cell>
          <cell r="D263">
            <v>1</v>
          </cell>
          <cell r="E263" t="str">
            <v>ESCUDERIA TELMEX</v>
          </cell>
          <cell r="F263" t="str">
            <v>G</v>
          </cell>
          <cell r="G263">
            <v>-5533570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 t="str">
            <v>50013</v>
          </cell>
          <cell r="B264" t="str">
            <v>SANBORNS HERMANOS., S.A.</v>
          </cell>
          <cell r="C264">
            <v>-6997281.2699999996</v>
          </cell>
          <cell r="D264">
            <v>1</v>
          </cell>
          <cell r="E264" t="str">
            <v>LAP TOP┤s</v>
          </cell>
          <cell r="F264" t="str">
            <v>A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-6997281.2699999996</v>
          </cell>
          <cell r="O264">
            <v>0</v>
          </cell>
        </row>
        <row r="265">
          <cell r="A265" t="str">
            <v>50013</v>
          </cell>
          <cell r="B265" t="str">
            <v>SANBORNS HERMANOS., S.A.</v>
          </cell>
          <cell r="C265">
            <v>-302125.24</v>
          </cell>
          <cell r="D265">
            <v>10</v>
          </cell>
          <cell r="E265" t="str">
            <v>MEDICAMENTOS</v>
          </cell>
          <cell r="F265" t="str">
            <v>G</v>
          </cell>
          <cell r="G265">
            <v>-123343.03</v>
          </cell>
          <cell r="H265">
            <v>-143811.32</v>
          </cell>
          <cell r="I265">
            <v>-4128.21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-30842.68</v>
          </cell>
          <cell r="O265">
            <v>0</v>
          </cell>
        </row>
        <row r="266">
          <cell r="A266" t="str">
            <v>50013</v>
          </cell>
          <cell r="B266" t="str">
            <v>SANBORNS HERMANOS., S.A.</v>
          </cell>
          <cell r="C266">
            <v>-1017965.28</v>
          </cell>
          <cell r="D266">
            <v>19</v>
          </cell>
          <cell r="E266" t="str">
            <v>RENTA LOCAL</v>
          </cell>
          <cell r="F266" t="str">
            <v>G</v>
          </cell>
          <cell r="G266">
            <v>-111071.83</v>
          </cell>
          <cell r="H266">
            <v>-111071.83</v>
          </cell>
          <cell r="I266">
            <v>-111071.83</v>
          </cell>
          <cell r="J266">
            <v>-111071.83</v>
          </cell>
          <cell r="K266">
            <v>-111071.83</v>
          </cell>
          <cell r="L266">
            <v>-111071.83</v>
          </cell>
          <cell r="M266">
            <v>-120231.23</v>
          </cell>
          <cell r="N266">
            <v>-115651.53</v>
          </cell>
          <cell r="O266">
            <v>-115651.54</v>
          </cell>
        </row>
        <row r="267">
          <cell r="A267" t="str">
            <v>50013</v>
          </cell>
          <cell r="B267" t="str">
            <v>SANBORNS HERMANOS., S.A.</v>
          </cell>
          <cell r="C267">
            <v>-2461</v>
          </cell>
          <cell r="D267">
            <v>1</v>
          </cell>
          <cell r="E267" t="str">
            <v>RENTA SALON Y ALIMENTOS</v>
          </cell>
          <cell r="F267" t="str">
            <v>G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-2461</v>
          </cell>
          <cell r="O267">
            <v>0</v>
          </cell>
        </row>
        <row r="268">
          <cell r="B268" t="str">
            <v>Total SANBORNS HERMANOS., S.A.</v>
          </cell>
          <cell r="C268">
            <v>-14572301.02</v>
          </cell>
          <cell r="D268">
            <v>39</v>
          </cell>
          <cell r="G268">
            <v>-6241600.8600000003</v>
          </cell>
          <cell r="H268">
            <v>-254883.15000000002</v>
          </cell>
          <cell r="I268">
            <v>-115200.04000000001</v>
          </cell>
          <cell r="J268">
            <v>-111071.83</v>
          </cell>
          <cell r="K268">
            <v>-310308.06</v>
          </cell>
          <cell r="L268">
            <v>-111071.83</v>
          </cell>
          <cell r="M268">
            <v>-120231.23</v>
          </cell>
          <cell r="N268">
            <v>-7192282.4799999995</v>
          </cell>
          <cell r="O268">
            <v>-115651.54</v>
          </cell>
        </row>
        <row r="269">
          <cell r="A269" t="str">
            <v>62154</v>
          </cell>
          <cell r="B269" t="str">
            <v>SBC INTERNATIONAL MANAGEM</v>
          </cell>
          <cell r="C269">
            <v>-1066293.22</v>
          </cell>
          <cell r="D269">
            <v>1</v>
          </cell>
          <cell r="E269" t="str">
            <v>VENTANILLA UNICA</v>
          </cell>
          <cell r="F269" t="str">
            <v>E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-1066293.22</v>
          </cell>
          <cell r="N269">
            <v>0</v>
          </cell>
          <cell r="O269">
            <v>0</v>
          </cell>
        </row>
        <row r="270">
          <cell r="B270" t="str">
            <v>Total SBC INTERNATIONAL MANAGEM</v>
          </cell>
          <cell r="C270">
            <v>-1066293.22</v>
          </cell>
          <cell r="D270">
            <v>1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-1066293.22</v>
          </cell>
          <cell r="N270">
            <v>0</v>
          </cell>
          <cell r="O270">
            <v>0</v>
          </cell>
        </row>
        <row r="271">
          <cell r="A271" t="str">
            <v>50014</v>
          </cell>
          <cell r="B271" t="str">
            <v>SEARS ROEBUCK DE MEXICO,</v>
          </cell>
          <cell r="C271">
            <v>-6085424.5499999998</v>
          </cell>
          <cell r="D271">
            <v>4</v>
          </cell>
          <cell r="E271" t="str">
            <v>ARTICULOS PROMOCIONALES</v>
          </cell>
          <cell r="F271" t="str">
            <v>G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-5906286.5499999998</v>
          </cell>
          <cell r="N271">
            <v>-179138</v>
          </cell>
          <cell r="O271">
            <v>0</v>
          </cell>
        </row>
        <row r="272">
          <cell r="A272" t="str">
            <v>50014</v>
          </cell>
          <cell r="B272" t="str">
            <v>SEARS ROEBUCK DE MEXICO,</v>
          </cell>
          <cell r="C272">
            <v>-1590746.7</v>
          </cell>
          <cell r="D272">
            <v>1</v>
          </cell>
          <cell r="E272" t="str">
            <v>EQUIPOS DE COMPUTO</v>
          </cell>
          <cell r="F272" t="str">
            <v>G</v>
          </cell>
          <cell r="G272">
            <v>-1590746.7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A273" t="str">
            <v>50014</v>
          </cell>
          <cell r="B273" t="str">
            <v>SEARS ROEBUCK DE MEXICO,</v>
          </cell>
          <cell r="C273">
            <v>-5634.27</v>
          </cell>
          <cell r="D273">
            <v>10</v>
          </cell>
          <cell r="E273" t="str">
            <v>SERVICIO A VEHICULOS</v>
          </cell>
          <cell r="F273" t="str">
            <v>G</v>
          </cell>
          <cell r="G273">
            <v>-1462.69</v>
          </cell>
          <cell r="H273">
            <v>-649</v>
          </cell>
          <cell r="I273">
            <v>-710</v>
          </cell>
          <cell r="J273">
            <v>0</v>
          </cell>
          <cell r="K273">
            <v>0</v>
          </cell>
          <cell r="L273">
            <v>-1874.67</v>
          </cell>
          <cell r="M273">
            <v>0</v>
          </cell>
          <cell r="N273">
            <v>0</v>
          </cell>
          <cell r="O273">
            <v>-937.91</v>
          </cell>
        </row>
        <row r="274">
          <cell r="B274" t="str">
            <v>Total SEARS ROEBUCK DE MEXICO,</v>
          </cell>
          <cell r="C274">
            <v>-7681805.5199999996</v>
          </cell>
          <cell r="D274">
            <v>15</v>
          </cell>
          <cell r="G274">
            <v>-1592209.39</v>
          </cell>
          <cell r="H274">
            <v>-649</v>
          </cell>
          <cell r="I274">
            <v>-710</v>
          </cell>
          <cell r="J274">
            <v>0</v>
          </cell>
          <cell r="K274">
            <v>0</v>
          </cell>
          <cell r="L274">
            <v>-1874.67</v>
          </cell>
          <cell r="M274">
            <v>-5906286.5499999998</v>
          </cell>
          <cell r="N274">
            <v>-179138</v>
          </cell>
          <cell r="O274">
            <v>-937.91</v>
          </cell>
        </row>
        <row r="275">
          <cell r="A275" t="str">
            <v>50045</v>
          </cell>
          <cell r="B275" t="str">
            <v>SEGUROS INBURSA, S.A.</v>
          </cell>
          <cell r="C275">
            <v>-4558</v>
          </cell>
          <cell r="D275">
            <v>1</v>
          </cell>
          <cell r="E275" t="str">
            <v>ADMON. DE RIESGOS</v>
          </cell>
          <cell r="F275" t="str">
            <v>E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-4558</v>
          </cell>
        </row>
        <row r="276">
          <cell r="A276" t="str">
            <v>50105</v>
          </cell>
          <cell r="B276" t="str">
            <v>SEGUROS INBURSA, S.A.</v>
          </cell>
          <cell r="C276">
            <v>-6.25</v>
          </cell>
          <cell r="D276">
            <v>5</v>
          </cell>
          <cell r="E276" t="str">
            <v>COMISION BURSATIL</v>
          </cell>
          <cell r="F276" t="str">
            <v>E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-1.95</v>
          </cell>
          <cell r="N276">
            <v>-1.9</v>
          </cell>
          <cell r="O276">
            <v>-2.4</v>
          </cell>
        </row>
        <row r="277">
          <cell r="A277" t="str">
            <v>50105</v>
          </cell>
          <cell r="B277" t="str">
            <v>SEGUROS INBURSA, S.A.</v>
          </cell>
          <cell r="C277">
            <v>-96.96</v>
          </cell>
          <cell r="D277">
            <v>6</v>
          </cell>
          <cell r="E277" t="str">
            <v>COMISION POR COEMISION</v>
          </cell>
          <cell r="F277" t="str">
            <v>G</v>
          </cell>
          <cell r="G277">
            <v>-75.37</v>
          </cell>
          <cell r="H277">
            <v>-8.7899999999999991</v>
          </cell>
          <cell r="I277">
            <v>-5.55</v>
          </cell>
          <cell r="J277">
            <v>-4.5</v>
          </cell>
          <cell r="K277">
            <v>-0.75</v>
          </cell>
          <cell r="L277">
            <v>-2</v>
          </cell>
          <cell r="M277">
            <v>0</v>
          </cell>
          <cell r="N277">
            <v>0</v>
          </cell>
          <cell r="O277">
            <v>0</v>
          </cell>
        </row>
        <row r="278">
          <cell r="A278" t="str">
            <v>50045</v>
          </cell>
          <cell r="B278" t="str">
            <v>SEGUROS INBURSA, S.A.</v>
          </cell>
          <cell r="C278">
            <v>-200380</v>
          </cell>
          <cell r="D278">
            <v>3</v>
          </cell>
          <cell r="E278" t="str">
            <v>DEDUCIBLES RESP. CIVIL</v>
          </cell>
          <cell r="F278" t="str">
            <v>G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-200380</v>
          </cell>
          <cell r="N278">
            <v>0</v>
          </cell>
          <cell r="O278">
            <v>0</v>
          </cell>
        </row>
        <row r="279">
          <cell r="A279" t="str">
            <v>50045</v>
          </cell>
          <cell r="B279" t="str">
            <v>SEGUROS INBURSA, S.A.</v>
          </cell>
          <cell r="C279">
            <v>-137266450.12</v>
          </cell>
          <cell r="D279">
            <v>4</v>
          </cell>
          <cell r="E279" t="str">
            <v>MACROPOLIZA</v>
          </cell>
          <cell r="F279" t="str">
            <v>G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-131228807.27</v>
          </cell>
          <cell r="M279">
            <v>-6037642.8499999996</v>
          </cell>
          <cell r="N279">
            <v>0</v>
          </cell>
          <cell r="O279">
            <v>0</v>
          </cell>
        </row>
        <row r="280">
          <cell r="A280" t="str">
            <v>50045</v>
          </cell>
          <cell r="B280" t="str">
            <v>SEGUROS INBURSA, S.A.</v>
          </cell>
          <cell r="C280">
            <v>-7048</v>
          </cell>
          <cell r="D280">
            <v>2</v>
          </cell>
          <cell r="E280" t="str">
            <v>OTROS SERVICIOS</v>
          </cell>
          <cell r="F280" t="str">
            <v>G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-5272</v>
          </cell>
          <cell r="L280">
            <v>-1776</v>
          </cell>
          <cell r="M280">
            <v>0</v>
          </cell>
          <cell r="N280">
            <v>0</v>
          </cell>
          <cell r="O280">
            <v>0</v>
          </cell>
        </row>
        <row r="281">
          <cell r="A281" t="str">
            <v>50045</v>
          </cell>
          <cell r="B281" t="str">
            <v>SEGUROS INBURSA, S.A.</v>
          </cell>
          <cell r="C281">
            <v>-10851264.300000001</v>
          </cell>
          <cell r="D281">
            <v>6</v>
          </cell>
          <cell r="E281" t="str">
            <v>PRIMA DE SEGUROS</v>
          </cell>
          <cell r="F281" t="str">
            <v>G</v>
          </cell>
          <cell r="G281">
            <v>0</v>
          </cell>
          <cell r="H281">
            <v>0</v>
          </cell>
          <cell r="I281">
            <v>-10851264.300000001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50045</v>
          </cell>
          <cell r="B282" t="str">
            <v>SEGUROS INBURSA, S.A.</v>
          </cell>
          <cell r="C282">
            <v>-1503785.58</v>
          </cell>
          <cell r="D282">
            <v>7</v>
          </cell>
          <cell r="E282" t="str">
            <v>RECUPERACION DE CREDITOS</v>
          </cell>
          <cell r="F282" t="str">
            <v>E</v>
          </cell>
          <cell r="G282">
            <v>0</v>
          </cell>
          <cell r="H282">
            <v>0</v>
          </cell>
          <cell r="I282">
            <v>0</v>
          </cell>
          <cell r="J282">
            <v>-251463.12</v>
          </cell>
          <cell r="K282">
            <v>-225382.06</v>
          </cell>
          <cell r="L282">
            <v>-229620.53</v>
          </cell>
          <cell r="M282">
            <v>-290437.05</v>
          </cell>
          <cell r="N282">
            <v>-225366.17</v>
          </cell>
          <cell r="O282">
            <v>-281516.65000000002</v>
          </cell>
        </row>
        <row r="283">
          <cell r="A283" t="str">
            <v>50045</v>
          </cell>
          <cell r="B283" t="str">
            <v>SEGUROS INBURSA, S.A.</v>
          </cell>
          <cell r="C283">
            <v>-216998.1</v>
          </cell>
          <cell r="D283">
            <v>9</v>
          </cell>
          <cell r="E283" t="str">
            <v>RENTA LOCAL</v>
          </cell>
          <cell r="F283" t="str">
            <v>G</v>
          </cell>
          <cell r="G283">
            <v>-23945.3</v>
          </cell>
          <cell r="H283">
            <v>-24131.599999999999</v>
          </cell>
          <cell r="I283">
            <v>-24131.599999999999</v>
          </cell>
          <cell r="J283">
            <v>-24131.599999999999</v>
          </cell>
          <cell r="K283">
            <v>-24131.599999999999</v>
          </cell>
          <cell r="L283">
            <v>-24131.599999999999</v>
          </cell>
          <cell r="M283">
            <v>-24131.599999999999</v>
          </cell>
          <cell r="N283">
            <v>-24131.599999999999</v>
          </cell>
          <cell r="O283">
            <v>-24131.599999999999</v>
          </cell>
        </row>
        <row r="284">
          <cell r="A284" t="str">
            <v>50105</v>
          </cell>
          <cell r="B284" t="str">
            <v>SEGUROS INBURSA, S.A.</v>
          </cell>
          <cell r="C284">
            <v>-1621747.17</v>
          </cell>
          <cell r="D284">
            <v>1</v>
          </cell>
          <cell r="E284" t="str">
            <v>SEGURO DE AUTOS</v>
          </cell>
          <cell r="F284" t="str">
            <v>G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-1621747.17</v>
          </cell>
          <cell r="O284">
            <v>0</v>
          </cell>
        </row>
        <row r="285">
          <cell r="A285" t="str">
            <v>50105</v>
          </cell>
          <cell r="B285" t="str">
            <v>SEGUROS INBURSA, S.A.</v>
          </cell>
          <cell r="C285">
            <v>-903015.65</v>
          </cell>
          <cell r="D285">
            <v>1</v>
          </cell>
          <cell r="E285" t="str">
            <v>SEGURO DE GASTOS MEDICOS</v>
          </cell>
          <cell r="F285" t="str">
            <v>G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-903015.65</v>
          </cell>
          <cell r="O285">
            <v>0</v>
          </cell>
        </row>
        <row r="286">
          <cell r="A286" t="str">
            <v>50045</v>
          </cell>
          <cell r="B286" t="str">
            <v>SEGUROS INBURSA, S.A.</v>
          </cell>
          <cell r="C286">
            <v>-2824858.79</v>
          </cell>
          <cell r="D286">
            <v>1</v>
          </cell>
          <cell r="E286" t="str">
            <v>SEGURO DE ROBO</v>
          </cell>
          <cell r="F286" t="str">
            <v>G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-2824858.79</v>
          </cell>
          <cell r="M286">
            <v>0</v>
          </cell>
          <cell r="N286">
            <v>0</v>
          </cell>
          <cell r="O286">
            <v>0</v>
          </cell>
        </row>
        <row r="287">
          <cell r="A287" t="str">
            <v>50045</v>
          </cell>
          <cell r="B287" t="str">
            <v>SEGUROS INBURSA, S.A.</v>
          </cell>
          <cell r="C287">
            <v>-4613565.1399999997</v>
          </cell>
          <cell r="D287">
            <v>1</v>
          </cell>
          <cell r="E287" t="str">
            <v>SEGURO DE TRANSPORTE</v>
          </cell>
          <cell r="F287" t="str">
            <v>G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-4613565.1399999997</v>
          </cell>
          <cell r="N287">
            <v>0</v>
          </cell>
          <cell r="O287">
            <v>0</v>
          </cell>
        </row>
        <row r="288">
          <cell r="A288" t="str">
            <v>50045</v>
          </cell>
          <cell r="B288" t="str">
            <v>SEGUROS INBURSA, S.A.</v>
          </cell>
          <cell r="C288">
            <v>-140537526.28999999</v>
          </cell>
          <cell r="D288">
            <v>6</v>
          </cell>
          <cell r="E288" t="str">
            <v>SEGURO DE VIDA</v>
          </cell>
          <cell r="F288" t="str">
            <v>G</v>
          </cell>
          <cell r="G288">
            <v>-153466.68</v>
          </cell>
          <cell r="H288">
            <v>-231139.8</v>
          </cell>
          <cell r="I288">
            <v>-190864.81</v>
          </cell>
          <cell r="J288">
            <v>0</v>
          </cell>
          <cell r="K288">
            <v>-139962055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 t="str">
            <v>50105</v>
          </cell>
          <cell r="B289" t="str">
            <v>SEGUROS INBURSA, S.A.</v>
          </cell>
          <cell r="C289">
            <v>-1589189.4</v>
          </cell>
          <cell r="D289">
            <v>5</v>
          </cell>
          <cell r="E289" t="str">
            <v>SEGURO DE VIDA</v>
          </cell>
          <cell r="F289" t="str">
            <v>G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-1589189.4</v>
          </cell>
          <cell r="O289">
            <v>0</v>
          </cell>
        </row>
        <row r="290">
          <cell r="A290" t="str">
            <v>50105</v>
          </cell>
          <cell r="B290" t="str">
            <v>SEGUROS INBURSA, S.A.</v>
          </cell>
          <cell r="C290">
            <v>-4583553.93</v>
          </cell>
          <cell r="D290">
            <v>1</v>
          </cell>
          <cell r="E290" t="str">
            <v>SEGURO GASTOS MEDICOS</v>
          </cell>
          <cell r="F290" t="str">
            <v>G</v>
          </cell>
          <cell r="G290">
            <v>0</v>
          </cell>
          <cell r="H290">
            <v>0</v>
          </cell>
          <cell r="I290">
            <v>-4583553.93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A291" t="str">
            <v>50045</v>
          </cell>
          <cell r="B291" t="str">
            <v>SEGUROS INBURSA, S.A.</v>
          </cell>
          <cell r="C291">
            <v>-4460383.32</v>
          </cell>
          <cell r="D291">
            <v>4</v>
          </cell>
          <cell r="E291" t="str">
            <v>SEGURO RESPONSAB. CIVIL</v>
          </cell>
          <cell r="F291" t="str">
            <v>G</v>
          </cell>
          <cell r="G291">
            <v>0</v>
          </cell>
          <cell r="H291">
            <v>0</v>
          </cell>
          <cell r="I291">
            <v>-742661.02</v>
          </cell>
          <cell r="J291">
            <v>0</v>
          </cell>
          <cell r="K291">
            <v>0</v>
          </cell>
          <cell r="L291">
            <v>-3717722.3</v>
          </cell>
          <cell r="M291">
            <v>0</v>
          </cell>
          <cell r="N291">
            <v>0</v>
          </cell>
          <cell r="O291">
            <v>0</v>
          </cell>
        </row>
        <row r="292">
          <cell r="A292" t="str">
            <v>50045</v>
          </cell>
          <cell r="B292" t="str">
            <v>SEGUROS INBURSA, S.A.</v>
          </cell>
          <cell r="C292">
            <v>0</v>
          </cell>
          <cell r="D292">
            <v>2</v>
          </cell>
          <cell r="E292" t="str">
            <v>SEGURO RESPONSABILIDAD CIVIL</v>
          </cell>
          <cell r="F292" t="str">
            <v>G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B293" t="str">
            <v>Total SEGUROS INBURSA, S.A.</v>
          </cell>
          <cell r="C293">
            <v>-311184427</v>
          </cell>
          <cell r="D293">
            <v>65</v>
          </cell>
          <cell r="G293">
            <v>-177487.34999999998</v>
          </cell>
          <cell r="H293">
            <v>-255280.19</v>
          </cell>
          <cell r="I293">
            <v>-16392481.210000001</v>
          </cell>
          <cell r="J293">
            <v>-275599.21999999997</v>
          </cell>
          <cell r="K293">
            <v>-140216841.41</v>
          </cell>
          <cell r="L293">
            <v>-138026918.49000001</v>
          </cell>
          <cell r="M293">
            <v>-11166158.59</v>
          </cell>
          <cell r="N293">
            <v>-4363451.8899999997</v>
          </cell>
          <cell r="O293">
            <v>-310208.65000000002</v>
          </cell>
        </row>
        <row r="294">
          <cell r="A294" t="str">
            <v>52531</v>
          </cell>
          <cell r="B294" t="str">
            <v>SERVICIOS ADMINISTRATIVOS</v>
          </cell>
          <cell r="C294">
            <v>-511980</v>
          </cell>
          <cell r="D294">
            <v>2</v>
          </cell>
          <cell r="E294" t="str">
            <v>SERVICIO DE CURSOS</v>
          </cell>
          <cell r="F294" t="str">
            <v>G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-255990</v>
          </cell>
          <cell r="N294">
            <v>-255990</v>
          </cell>
          <cell r="O294">
            <v>0</v>
          </cell>
        </row>
        <row r="295">
          <cell r="B295" t="str">
            <v>Total SERVICIOS ADMINISTRATIVOS</v>
          </cell>
          <cell r="C295">
            <v>-511980</v>
          </cell>
          <cell r="D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-255990</v>
          </cell>
          <cell r="N295">
            <v>-255990</v>
          </cell>
          <cell r="O295">
            <v>0</v>
          </cell>
        </row>
        <row r="296">
          <cell r="A296" t="str">
            <v>50918</v>
          </cell>
          <cell r="B296" t="str">
            <v>SERVICIOS ADMINISTRATIVOS SAN JOSE</v>
          </cell>
          <cell r="C296">
            <v>-7779.75</v>
          </cell>
          <cell r="D296">
            <v>1</v>
          </cell>
          <cell r="E296" t="str">
            <v>SERVICIO MEDICO</v>
          </cell>
          <cell r="F296" t="str">
            <v>E</v>
          </cell>
          <cell r="G296">
            <v>0</v>
          </cell>
          <cell r="H296">
            <v>0</v>
          </cell>
          <cell r="I296">
            <v>0</v>
          </cell>
          <cell r="J296">
            <v>-7779.75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B297" t="str">
            <v>Total SERVICIOS ADMINISTRATIVOS SAN JOSE</v>
          </cell>
          <cell r="C297">
            <v>-7779.75</v>
          </cell>
          <cell r="D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-7779.75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A298" t="str">
            <v>141271</v>
          </cell>
          <cell r="B298" t="str">
            <v>SIGMATAO FACTORY, S.A. DE</v>
          </cell>
          <cell r="C298">
            <v>-36983018.390000001</v>
          </cell>
          <cell r="D298">
            <v>59</v>
          </cell>
          <cell r="E298" t="str">
            <v>COMPROMISO DE RESULTADOS DESARROLLO</v>
          </cell>
          <cell r="F298" t="str">
            <v>A</v>
          </cell>
          <cell r="G298">
            <v>-13848395.609999999</v>
          </cell>
          <cell r="H298">
            <v>-1242838.68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-10226456.65</v>
          </cell>
          <cell r="O298">
            <v>-11665327.449999999</v>
          </cell>
        </row>
        <row r="299">
          <cell r="A299" t="str">
            <v>141271</v>
          </cell>
          <cell r="B299" t="str">
            <v>SIGMATAO FACTORY, S.A. DE</v>
          </cell>
          <cell r="C299">
            <v>-66863410.399999999</v>
          </cell>
          <cell r="D299">
            <v>7</v>
          </cell>
          <cell r="E299" t="str">
            <v>DESARROLLO DE SISTEMAS</v>
          </cell>
          <cell r="F299" t="str">
            <v>G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-66353868.399999999</v>
          </cell>
          <cell r="O299">
            <v>-509542</v>
          </cell>
        </row>
        <row r="300">
          <cell r="B300" t="str">
            <v>Total SIGMATAO FACTORY, S.A. DE</v>
          </cell>
          <cell r="C300">
            <v>-103846428.78999999</v>
          </cell>
          <cell r="D300">
            <v>66</v>
          </cell>
          <cell r="G300">
            <v>-13848395.609999999</v>
          </cell>
          <cell r="H300">
            <v>-1242838.68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-76580325.049999997</v>
          </cell>
          <cell r="O300">
            <v>-12174869.449999999</v>
          </cell>
        </row>
        <row r="301">
          <cell r="A301" t="str">
            <v>50015</v>
          </cell>
          <cell r="B301" t="str">
            <v>SINERGIA SOLUCIONES INTEG</v>
          </cell>
          <cell r="C301">
            <v>-543293.82999999996</v>
          </cell>
          <cell r="D301">
            <v>9</v>
          </cell>
          <cell r="E301" t="str">
            <v>BANCOS UPS EMERGENCIA</v>
          </cell>
          <cell r="F301" t="str">
            <v>A</v>
          </cell>
          <cell r="G301">
            <v>0</v>
          </cell>
          <cell r="H301">
            <v>-236328.85</v>
          </cell>
          <cell r="I301">
            <v>0</v>
          </cell>
          <cell r="J301">
            <v>-306964.98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A302" t="str">
            <v>50015</v>
          </cell>
          <cell r="B302" t="str">
            <v>SINERGIA SOLUCIONES INTEG</v>
          </cell>
          <cell r="C302">
            <v>-1480978.95</v>
          </cell>
          <cell r="D302">
            <v>13</v>
          </cell>
          <cell r="E302" t="str">
            <v>EQUIPO Y SERVICIOS UPS</v>
          </cell>
          <cell r="F302" t="str">
            <v>G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-974038.15</v>
          </cell>
          <cell r="N302">
            <v>-124413.7</v>
          </cell>
          <cell r="O302">
            <v>-382527.1</v>
          </cell>
        </row>
        <row r="303">
          <cell r="A303" t="str">
            <v>10003</v>
          </cell>
          <cell r="B303" t="str">
            <v>SINERGIA SOLUCIONES INTEG</v>
          </cell>
          <cell r="C303">
            <v>-2267874.02</v>
          </cell>
          <cell r="D303">
            <v>9</v>
          </cell>
          <cell r="E303" t="str">
            <v>FACTURACION Y COBRANZA</v>
          </cell>
          <cell r="F303" t="str">
            <v>E</v>
          </cell>
          <cell r="G303">
            <v>-343000.67</v>
          </cell>
          <cell r="H303">
            <v>-345539.1</v>
          </cell>
          <cell r="I303">
            <v>-339665.76</v>
          </cell>
          <cell r="J303">
            <v>-337511.19</v>
          </cell>
          <cell r="K303">
            <v>-183834.94</v>
          </cell>
          <cell r="L303">
            <v>-182769.76</v>
          </cell>
          <cell r="M303">
            <v>-181106.66</v>
          </cell>
          <cell r="N303">
            <v>-176845.86</v>
          </cell>
          <cell r="O303">
            <v>-177600.08</v>
          </cell>
        </row>
        <row r="304">
          <cell r="A304" t="str">
            <v>50015</v>
          </cell>
          <cell r="B304" t="str">
            <v>SINERGIA SOLUCIONES INTEG</v>
          </cell>
          <cell r="C304">
            <v>-29336.5</v>
          </cell>
          <cell r="D304">
            <v>1</v>
          </cell>
          <cell r="E304" t="str">
            <v>INST. EQUIPO  DE FUERZA</v>
          </cell>
          <cell r="F304" t="str">
            <v>A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-29336.5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 t="str">
            <v>50015</v>
          </cell>
          <cell r="B305" t="str">
            <v>SINERGIA SOLUCIONES INTEG</v>
          </cell>
          <cell r="C305">
            <v>-419957.53</v>
          </cell>
          <cell r="D305">
            <v>2</v>
          </cell>
          <cell r="E305" t="str">
            <v>INST. EQUIPO ADSL</v>
          </cell>
          <cell r="F305" t="str">
            <v>A</v>
          </cell>
          <cell r="G305">
            <v>0</v>
          </cell>
          <cell r="H305">
            <v>0</v>
          </cell>
          <cell r="I305">
            <v>0</v>
          </cell>
          <cell r="J305">
            <v>-419957.53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A306" t="str">
            <v>50015</v>
          </cell>
          <cell r="B306" t="str">
            <v>SINERGIA SOLUCIONES INTEG</v>
          </cell>
          <cell r="C306">
            <v>-324743.90000000002</v>
          </cell>
          <cell r="D306">
            <v>1</v>
          </cell>
          <cell r="E306" t="str">
            <v>INST. EXTRACTOR DE 3/4 HP</v>
          </cell>
          <cell r="F306" t="str">
            <v>A</v>
          </cell>
          <cell r="G306">
            <v>0</v>
          </cell>
          <cell r="H306">
            <v>0</v>
          </cell>
          <cell r="I306">
            <v>0</v>
          </cell>
          <cell r="J306">
            <v>-324743.90000000002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A307" t="str">
            <v>50015</v>
          </cell>
          <cell r="B307" t="str">
            <v>SINERGIA SOLUCIONES INTEG</v>
          </cell>
          <cell r="C307">
            <v>-215028.15</v>
          </cell>
          <cell r="D307">
            <v>1</v>
          </cell>
          <cell r="E307" t="str">
            <v>INST. INTERRUPTOR TERMO</v>
          </cell>
          <cell r="F307" t="str">
            <v>A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-215028.15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A308" t="str">
            <v>50015</v>
          </cell>
          <cell r="B308" t="str">
            <v>SINERGIA SOLUCIONES INTEG</v>
          </cell>
          <cell r="C308">
            <v>-274598.15000000002</v>
          </cell>
          <cell r="D308">
            <v>1</v>
          </cell>
          <cell r="E308" t="str">
            <v>INST. JUMPERS OPTICOS</v>
          </cell>
          <cell r="F308" t="str">
            <v>A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-274598.15000000002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A309" t="str">
            <v>50015</v>
          </cell>
          <cell r="B309" t="str">
            <v>SINERGIA SOLUCIONES INTEG</v>
          </cell>
          <cell r="C309">
            <v>-3556575.1</v>
          </cell>
          <cell r="D309">
            <v>10</v>
          </cell>
          <cell r="E309" t="str">
            <v>INST. SUBESTAC. PEDESTAL</v>
          </cell>
          <cell r="F309" t="str">
            <v>A</v>
          </cell>
          <cell r="G309">
            <v>-2024220.8</v>
          </cell>
          <cell r="H309">
            <v>0</v>
          </cell>
          <cell r="I309">
            <v>-246731.35</v>
          </cell>
          <cell r="J309">
            <v>0</v>
          </cell>
          <cell r="K309">
            <v>-1036254.65</v>
          </cell>
          <cell r="L309">
            <v>-249368.3</v>
          </cell>
          <cell r="M309">
            <v>0</v>
          </cell>
          <cell r="N309">
            <v>0</v>
          </cell>
          <cell r="O309">
            <v>0</v>
          </cell>
        </row>
        <row r="310">
          <cell r="A310" t="str">
            <v>50015</v>
          </cell>
          <cell r="B310" t="str">
            <v>SINERGIA SOLUCIONES INTEG</v>
          </cell>
          <cell r="C310">
            <v>-444537.1</v>
          </cell>
          <cell r="D310">
            <v>1</v>
          </cell>
          <cell r="E310" t="str">
            <v>INST. TANQUE COMBUSTIBLE</v>
          </cell>
          <cell r="F310" t="str">
            <v>A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-444537.1</v>
          </cell>
          <cell r="M310">
            <v>0</v>
          </cell>
          <cell r="N310">
            <v>0</v>
          </cell>
          <cell r="O310">
            <v>0</v>
          </cell>
        </row>
        <row r="311">
          <cell r="A311" t="str">
            <v>50015</v>
          </cell>
          <cell r="B311" t="str">
            <v>SINERGIA SOLUCIONES INTEG</v>
          </cell>
          <cell r="C311">
            <v>-327273.90000000002</v>
          </cell>
          <cell r="D311">
            <v>1</v>
          </cell>
          <cell r="E311" t="str">
            <v>INST. TRANSFORM. POSTE</v>
          </cell>
          <cell r="F311" t="str">
            <v>A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-327273.90000000002</v>
          </cell>
          <cell r="M311">
            <v>0</v>
          </cell>
          <cell r="N311">
            <v>0</v>
          </cell>
          <cell r="O311">
            <v>0</v>
          </cell>
        </row>
        <row r="312">
          <cell r="A312" t="str">
            <v>50015</v>
          </cell>
          <cell r="B312" t="str">
            <v>SINERGIA SOLUCIONES INTEG</v>
          </cell>
          <cell r="C312">
            <v>-2046890.75</v>
          </cell>
          <cell r="D312">
            <v>3</v>
          </cell>
          <cell r="E312" t="str">
            <v>INST. Y SIM. DISTRIB. AUTOSOP.</v>
          </cell>
          <cell r="F312" t="str">
            <v>A</v>
          </cell>
          <cell r="G312">
            <v>-1870761.35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-176129.4</v>
          </cell>
          <cell r="O312">
            <v>0</v>
          </cell>
        </row>
        <row r="313">
          <cell r="A313" t="str">
            <v>50015</v>
          </cell>
          <cell r="B313" t="str">
            <v>SINERGIA SOLUCIONES INTEG</v>
          </cell>
          <cell r="C313">
            <v>-30501.45</v>
          </cell>
          <cell r="D313">
            <v>1</v>
          </cell>
          <cell r="E313" t="str">
            <v>INST. Y SUM. AIRE A  PRECION</v>
          </cell>
          <cell r="F313" t="str">
            <v>A</v>
          </cell>
          <cell r="G313">
            <v>-30501.45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A314" t="str">
            <v>50015</v>
          </cell>
          <cell r="B314" t="str">
            <v>SINERGIA SOLUCIONES INTEG</v>
          </cell>
          <cell r="C314">
            <v>-1329765.7</v>
          </cell>
          <cell r="D314">
            <v>1</v>
          </cell>
          <cell r="E314" t="str">
            <v>INST. Y SUM. AIRE ACONDICIONAD</v>
          </cell>
          <cell r="F314" t="str">
            <v>A</v>
          </cell>
          <cell r="G314">
            <v>-1329765.7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 t="str">
            <v>50015</v>
          </cell>
          <cell r="B315" t="str">
            <v>SINERGIA SOLUCIONES INTEG</v>
          </cell>
          <cell r="C315">
            <v>-49001.5</v>
          </cell>
          <cell r="D315">
            <v>1</v>
          </cell>
          <cell r="E315" t="str">
            <v>INST. Y SUM. CHIMINEA</v>
          </cell>
          <cell r="F315" t="str">
            <v>A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-49001.5</v>
          </cell>
          <cell r="O315">
            <v>0</v>
          </cell>
        </row>
        <row r="316">
          <cell r="A316" t="str">
            <v>50015</v>
          </cell>
          <cell r="B316" t="str">
            <v>SINERGIA SOLUCIONES INTEG</v>
          </cell>
          <cell r="C316">
            <v>-6566973.2599999998</v>
          </cell>
          <cell r="D316">
            <v>1</v>
          </cell>
          <cell r="E316" t="str">
            <v>INST. Y SUM. EQ. FUERZA Y AIRE ACON</v>
          </cell>
          <cell r="F316" t="str">
            <v>A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-6566973.2599999998</v>
          </cell>
        </row>
        <row r="317">
          <cell r="A317" t="str">
            <v>50015</v>
          </cell>
          <cell r="B317" t="str">
            <v>SINERGIA SOLUCIONES INTEG</v>
          </cell>
          <cell r="C317">
            <v>-712960.9</v>
          </cell>
          <cell r="D317">
            <v>8</v>
          </cell>
          <cell r="E317" t="str">
            <v>INST. Y SUM. EXTRACTOR</v>
          </cell>
          <cell r="F317" t="str">
            <v>A</v>
          </cell>
          <cell r="G317">
            <v>-233144.1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-479816.8</v>
          </cell>
          <cell r="O317">
            <v>0</v>
          </cell>
        </row>
        <row r="318">
          <cell r="A318" t="str">
            <v>50015</v>
          </cell>
          <cell r="B318" t="str">
            <v>SINERGIA SOLUCIONES INTEG</v>
          </cell>
          <cell r="C318">
            <v>-1106162</v>
          </cell>
          <cell r="D318">
            <v>5</v>
          </cell>
          <cell r="E318" t="str">
            <v>INST. Y SUM. INTERRUPTOR TERMO</v>
          </cell>
          <cell r="F318" t="str">
            <v>A</v>
          </cell>
          <cell r="G318">
            <v>-7273.75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-1098888.25</v>
          </cell>
        </row>
        <row r="319">
          <cell r="A319" t="str">
            <v>50015</v>
          </cell>
          <cell r="B319" t="str">
            <v>SINERGIA SOLUCIONES INTEG</v>
          </cell>
          <cell r="C319">
            <v>-1602745.8</v>
          </cell>
          <cell r="D319">
            <v>3</v>
          </cell>
          <cell r="E319" t="str">
            <v>INST. Y SUM. MAQ. DE EMERGENCIA</v>
          </cell>
          <cell r="F319" t="str">
            <v>A</v>
          </cell>
          <cell r="G319">
            <v>-352415.2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-1250330.6000000001</v>
          </cell>
          <cell r="N319">
            <v>0</v>
          </cell>
          <cell r="O319">
            <v>0</v>
          </cell>
        </row>
        <row r="320">
          <cell r="A320" t="str">
            <v>50015</v>
          </cell>
          <cell r="B320" t="str">
            <v>SINERGIA SOLUCIONES INTEG</v>
          </cell>
          <cell r="C320">
            <v>-941110.07</v>
          </cell>
          <cell r="D320">
            <v>2</v>
          </cell>
          <cell r="E320" t="str">
            <v>INST. Y SUM. MAQ. DE FUERZA</v>
          </cell>
          <cell r="F320" t="str">
            <v>A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-782243.32</v>
          </cell>
          <cell r="O320">
            <v>-158866.75</v>
          </cell>
        </row>
        <row r="321">
          <cell r="A321" t="str">
            <v>50015</v>
          </cell>
          <cell r="B321" t="str">
            <v>SINERGIA SOLUCIONES INTEG</v>
          </cell>
          <cell r="C321">
            <v>-613165.05000000005</v>
          </cell>
          <cell r="D321">
            <v>1</v>
          </cell>
          <cell r="E321" t="str">
            <v>INST. Y SUM. TABLERO PRINCIPAL</v>
          </cell>
          <cell r="F321" t="str">
            <v>A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-613165.05000000005</v>
          </cell>
        </row>
        <row r="322">
          <cell r="A322" t="str">
            <v>50015</v>
          </cell>
          <cell r="B322" t="str">
            <v>SINERGIA SOLUCIONES INTEG</v>
          </cell>
          <cell r="C322">
            <v>-2302033.2000000002</v>
          </cell>
          <cell r="D322">
            <v>4</v>
          </cell>
          <cell r="E322" t="str">
            <v>INST. Y SUM. TABLERO TRANSFORMADOR</v>
          </cell>
          <cell r="F322" t="str">
            <v>A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-1497777.25</v>
          </cell>
          <cell r="N322">
            <v>-804255.95</v>
          </cell>
          <cell r="O322">
            <v>0</v>
          </cell>
        </row>
        <row r="323">
          <cell r="A323" t="str">
            <v>50015</v>
          </cell>
          <cell r="B323" t="str">
            <v>SINERGIA SOLUCIONES INTEG</v>
          </cell>
          <cell r="C323">
            <v>-138625.60000000001</v>
          </cell>
          <cell r="D323">
            <v>1</v>
          </cell>
          <cell r="E323" t="str">
            <v>INST. Y SUM. TANQUE COMBUSTIBLE</v>
          </cell>
          <cell r="F323" t="str">
            <v>A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-138625.60000000001</v>
          </cell>
          <cell r="O323">
            <v>0</v>
          </cell>
        </row>
        <row r="324">
          <cell r="A324" t="str">
            <v>50015</v>
          </cell>
          <cell r="B324" t="str">
            <v>SINERGIA SOLUCIONES INTEG</v>
          </cell>
          <cell r="C324">
            <v>-1031104.95</v>
          </cell>
          <cell r="D324">
            <v>4</v>
          </cell>
          <cell r="E324" t="str">
            <v>INST. Y SUM. TRANSFORMADOR</v>
          </cell>
          <cell r="F324" t="str">
            <v>A</v>
          </cell>
          <cell r="G324">
            <v>-421800.45</v>
          </cell>
          <cell r="H324">
            <v>-230915.4</v>
          </cell>
          <cell r="I324">
            <v>-378389.1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A325" t="str">
            <v>50015</v>
          </cell>
          <cell r="B325" t="str">
            <v>SINERGIA SOLUCIONES INTEG</v>
          </cell>
          <cell r="C325">
            <v>-11660912.6</v>
          </cell>
          <cell r="D325">
            <v>12</v>
          </cell>
          <cell r="E325" t="str">
            <v>INST. Y SUMINIS. MAQ. FUERZA</v>
          </cell>
          <cell r="F325" t="str">
            <v>A</v>
          </cell>
          <cell r="G325">
            <v>-8980469.5999999996</v>
          </cell>
          <cell r="H325">
            <v>-912033.95</v>
          </cell>
          <cell r="I325">
            <v>0</v>
          </cell>
          <cell r="J325">
            <v>0</v>
          </cell>
          <cell r="K325">
            <v>0</v>
          </cell>
          <cell r="L325">
            <v>-1219814.2</v>
          </cell>
          <cell r="M325">
            <v>-548594.85</v>
          </cell>
          <cell r="N325">
            <v>0</v>
          </cell>
          <cell r="O325">
            <v>0</v>
          </cell>
        </row>
        <row r="326">
          <cell r="A326" t="str">
            <v>50015</v>
          </cell>
          <cell r="B326" t="str">
            <v>SINERGIA SOLUCIONES INTEG</v>
          </cell>
          <cell r="C326">
            <v>-461602.55</v>
          </cell>
          <cell r="D326">
            <v>1</v>
          </cell>
          <cell r="E326" t="str">
            <v>INST. Y SUMINIST.  VESTIDO P</v>
          </cell>
          <cell r="F326" t="str">
            <v>A</v>
          </cell>
          <cell r="G326">
            <v>-461602.55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50015</v>
          </cell>
          <cell r="B327" t="str">
            <v>SINERGIA SOLUCIONES INTEG</v>
          </cell>
          <cell r="C327">
            <v>-212244</v>
          </cell>
          <cell r="D327">
            <v>1</v>
          </cell>
          <cell r="E327" t="str">
            <v>INST. Y SUMINIST.  VESTIDO POSTE</v>
          </cell>
          <cell r="F327" t="str">
            <v>A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-212244</v>
          </cell>
        </row>
        <row r="328">
          <cell r="A328" t="str">
            <v>50015</v>
          </cell>
          <cell r="B328" t="str">
            <v>SINERGIA SOLUCIONES INTEG</v>
          </cell>
          <cell r="C328">
            <v>-433989.4</v>
          </cell>
          <cell r="D328">
            <v>2</v>
          </cell>
          <cell r="E328" t="str">
            <v>LIMPIEZA DE CASETAS</v>
          </cell>
          <cell r="F328" t="str">
            <v>G</v>
          </cell>
          <cell r="G328">
            <v>-433989.4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A329" t="str">
            <v>50015</v>
          </cell>
          <cell r="B329" t="str">
            <v>SINERGIA SOLUCIONES INTEG</v>
          </cell>
          <cell r="C329">
            <v>-53015</v>
          </cell>
          <cell r="D329">
            <v>1</v>
          </cell>
          <cell r="E329" t="str">
            <v>MANTO. EQUIPO FUERZA</v>
          </cell>
          <cell r="F329" t="str">
            <v>G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-53015</v>
          </cell>
        </row>
        <row r="330">
          <cell r="A330" t="str">
            <v>50015</v>
          </cell>
          <cell r="B330" t="str">
            <v>SINERGIA SOLUCIONES INTEG</v>
          </cell>
          <cell r="C330">
            <v>-291590.55</v>
          </cell>
          <cell r="D330">
            <v>10</v>
          </cell>
          <cell r="E330" t="str">
            <v>PROY. GPO. ELECTROGENO</v>
          </cell>
          <cell r="F330" t="str">
            <v>A</v>
          </cell>
          <cell r="G330">
            <v>-137220.29999999999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-122210.5</v>
          </cell>
          <cell r="N330">
            <v>-32159.75</v>
          </cell>
          <cell r="O330">
            <v>0</v>
          </cell>
        </row>
        <row r="331">
          <cell r="A331" t="str">
            <v>50015</v>
          </cell>
          <cell r="B331" t="str">
            <v>SINERGIA SOLUCIONES INTEG</v>
          </cell>
          <cell r="C331">
            <v>-301602.45</v>
          </cell>
          <cell r="D331">
            <v>9</v>
          </cell>
          <cell r="E331" t="str">
            <v>PROYECTO EQ. FUERZA</v>
          </cell>
          <cell r="F331" t="str">
            <v>A</v>
          </cell>
          <cell r="G331">
            <v>0</v>
          </cell>
          <cell r="H331">
            <v>0</v>
          </cell>
          <cell r="I331">
            <v>0</v>
          </cell>
          <cell r="J331">
            <v>-51281.95</v>
          </cell>
          <cell r="K331">
            <v>-76291</v>
          </cell>
          <cell r="L331">
            <v>0</v>
          </cell>
          <cell r="M331">
            <v>-14008.15</v>
          </cell>
          <cell r="N331">
            <v>-130684.85</v>
          </cell>
          <cell r="O331">
            <v>-29336.5</v>
          </cell>
        </row>
        <row r="332">
          <cell r="A332" t="str">
            <v>50015</v>
          </cell>
          <cell r="B332" t="str">
            <v>SINERGIA SOLUCIONES INTEG</v>
          </cell>
          <cell r="C332">
            <v>-128808.05</v>
          </cell>
          <cell r="D332">
            <v>3</v>
          </cell>
          <cell r="E332" t="str">
            <v>RENTA EQUIPO DE FUERZA</v>
          </cell>
          <cell r="F332" t="str">
            <v>G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-128808.05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B333" t="str">
            <v>Total SINERGIA SOLUCIONES INTEG</v>
          </cell>
          <cell r="C333">
            <v>-41899001.959999993</v>
          </cell>
          <cell r="D333">
            <v>123</v>
          </cell>
          <cell r="G333">
            <v>-16626165.320000002</v>
          </cell>
          <cell r="H333">
            <v>-1724817.2999999998</v>
          </cell>
          <cell r="I333">
            <v>-964786.21</v>
          </cell>
          <cell r="J333">
            <v>-1440459.55</v>
          </cell>
          <cell r="K333">
            <v>-1944151.4400000002</v>
          </cell>
          <cell r="L333">
            <v>-2423763.2599999998</v>
          </cell>
          <cell r="M333">
            <v>-4588066.16</v>
          </cell>
          <cell r="N333">
            <v>-2894176.7300000004</v>
          </cell>
          <cell r="O333">
            <v>-9292615.9900000002</v>
          </cell>
        </row>
        <row r="334">
          <cell r="A334" t="str">
            <v>65101</v>
          </cell>
          <cell r="B334" t="str">
            <v>SWECOMEX, S.A. DE C.V.</v>
          </cell>
          <cell r="C334">
            <v>-24611.15</v>
          </cell>
          <cell r="D334">
            <v>1</v>
          </cell>
          <cell r="E334" t="str">
            <v>CABLE ACERO PARA  TORRE</v>
          </cell>
          <cell r="F334" t="str">
            <v>E</v>
          </cell>
          <cell r="G334">
            <v>0</v>
          </cell>
          <cell r="H334">
            <v>0</v>
          </cell>
          <cell r="I334">
            <v>0</v>
          </cell>
          <cell r="J334">
            <v>-24611.15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 t="str">
            <v>65101</v>
          </cell>
          <cell r="B335" t="str">
            <v>SWECOMEX, S.A. DE C.V.</v>
          </cell>
          <cell r="C335">
            <v>-126500</v>
          </cell>
          <cell r="D335">
            <v>1</v>
          </cell>
          <cell r="E335" t="str">
            <v>MANTENIMIENTO TORRE</v>
          </cell>
          <cell r="F335" t="str">
            <v>E</v>
          </cell>
          <cell r="G335">
            <v>-126500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A336" t="str">
            <v>65101</v>
          </cell>
          <cell r="B336" t="str">
            <v>SWECOMEX, S.A. DE C.V.</v>
          </cell>
          <cell r="C336">
            <v>-457159.5</v>
          </cell>
          <cell r="D336">
            <v>1</v>
          </cell>
          <cell r="E336" t="str">
            <v>TORRE AUTOSOPORTADA</v>
          </cell>
          <cell r="F336" t="str">
            <v>E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-457159.5</v>
          </cell>
          <cell r="M336">
            <v>0</v>
          </cell>
          <cell r="N336">
            <v>0</v>
          </cell>
          <cell r="O336">
            <v>0</v>
          </cell>
        </row>
        <row r="337">
          <cell r="A337" t="str">
            <v>65101</v>
          </cell>
          <cell r="B337" t="str">
            <v>SWECOMEX, S.A. DE C.V.</v>
          </cell>
          <cell r="C337">
            <v>-412662.49</v>
          </cell>
          <cell r="D337">
            <v>1</v>
          </cell>
          <cell r="E337" t="str">
            <v>TORRE TELESCOPICA MOVIL</v>
          </cell>
          <cell r="F337" t="str">
            <v>E</v>
          </cell>
          <cell r="G337">
            <v>-412662.49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B338" t="str">
            <v>Total SWECOMEX, S.A. DE C.V.</v>
          </cell>
          <cell r="C338">
            <v>-1020933.14</v>
          </cell>
          <cell r="D338">
            <v>4</v>
          </cell>
          <cell r="G338">
            <v>-539162.49</v>
          </cell>
          <cell r="H338">
            <v>0</v>
          </cell>
          <cell r="I338">
            <v>0</v>
          </cell>
          <cell r="J338">
            <v>-24611.15</v>
          </cell>
          <cell r="K338">
            <v>0</v>
          </cell>
          <cell r="L338">
            <v>-457159.5</v>
          </cell>
          <cell r="M338">
            <v>0</v>
          </cell>
          <cell r="N338">
            <v>0</v>
          </cell>
          <cell r="O338">
            <v>0</v>
          </cell>
        </row>
        <row r="339">
          <cell r="A339" t="str">
            <v>645013</v>
          </cell>
          <cell r="B339" t="str">
            <v>TELECOMUNICACIONES DE GUA</v>
          </cell>
          <cell r="C339">
            <v>-18144666.559999999</v>
          </cell>
          <cell r="D339">
            <v>9</v>
          </cell>
          <cell r="E339" t="str">
            <v>ENLACE MUNDIAL</v>
          </cell>
          <cell r="F339" t="str">
            <v>G</v>
          </cell>
          <cell r="G339">
            <v>-2128672.04</v>
          </cell>
          <cell r="H339">
            <v>-2060094.05</v>
          </cell>
          <cell r="I339">
            <v>-1998529.26</v>
          </cell>
          <cell r="J339">
            <v>-2079929.68</v>
          </cell>
          <cell r="K339">
            <v>-2151124.35</v>
          </cell>
          <cell r="L339">
            <v>-2046453.73</v>
          </cell>
          <cell r="M339">
            <v>-1710843.13</v>
          </cell>
          <cell r="N339">
            <v>-1905012.32</v>
          </cell>
          <cell r="O339">
            <v>-2064008</v>
          </cell>
        </row>
        <row r="340">
          <cell r="A340" t="str">
            <v>645013</v>
          </cell>
          <cell r="B340" t="str">
            <v>TELECOMUNICACIONES DE GUA</v>
          </cell>
          <cell r="C340">
            <v>-1588088.1</v>
          </cell>
          <cell r="D340">
            <v>10</v>
          </cell>
          <cell r="E340" t="str">
            <v>TM REFILING</v>
          </cell>
          <cell r="F340" t="str">
            <v>G</v>
          </cell>
          <cell r="G340">
            <v>-144063.67999999999</v>
          </cell>
          <cell r="H340">
            <v>-130958.2</v>
          </cell>
          <cell r="I340">
            <v>-132020.34</v>
          </cell>
          <cell r="J340">
            <v>-145350.78</v>
          </cell>
          <cell r="K340">
            <v>-152731.72</v>
          </cell>
          <cell r="L340">
            <v>-322002.3</v>
          </cell>
          <cell r="M340">
            <v>-187789.51</v>
          </cell>
          <cell r="N340">
            <v>-171901.03</v>
          </cell>
          <cell r="O340">
            <v>-201270.54</v>
          </cell>
        </row>
        <row r="341">
          <cell r="B341" t="str">
            <v>Total TELECOMUNICACIONES DE GUA</v>
          </cell>
          <cell r="C341">
            <v>-19732754.66</v>
          </cell>
          <cell r="D341">
            <v>19</v>
          </cell>
          <cell r="G341">
            <v>-2272735.7200000002</v>
          </cell>
          <cell r="H341">
            <v>-2191052.25</v>
          </cell>
          <cell r="I341">
            <v>-2130549.6</v>
          </cell>
          <cell r="J341">
            <v>-2225280.46</v>
          </cell>
          <cell r="K341">
            <v>-2303856.0700000003</v>
          </cell>
          <cell r="L341">
            <v>-2368456.0299999998</v>
          </cell>
          <cell r="M341">
            <v>-1898632.64</v>
          </cell>
          <cell r="N341">
            <v>-2076913.35</v>
          </cell>
          <cell r="O341">
            <v>-2265278.54</v>
          </cell>
        </row>
        <row r="342">
          <cell r="A342" t="str">
            <v>645056</v>
          </cell>
          <cell r="B342" t="str">
            <v>TELEGLOBE</v>
          </cell>
          <cell r="C342">
            <v>-4704802.08</v>
          </cell>
          <cell r="D342">
            <v>7</v>
          </cell>
          <cell r="E342" t="str">
            <v>ENLACE INTERNACIONAL</v>
          </cell>
          <cell r="F342" t="str">
            <v>E</v>
          </cell>
          <cell r="G342">
            <v>-695024.43</v>
          </cell>
          <cell r="H342">
            <v>-507868.92</v>
          </cell>
          <cell r="I342">
            <v>-809113.71</v>
          </cell>
          <cell r="J342">
            <v>-850837.7</v>
          </cell>
          <cell r="K342">
            <v>-771023.96</v>
          </cell>
          <cell r="L342">
            <v>-1070933.3600000001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645056</v>
          </cell>
          <cell r="B343" t="str">
            <v>TELEGLOBE</v>
          </cell>
          <cell r="C343">
            <v>4548308.26</v>
          </cell>
          <cell r="D343">
            <v>2</v>
          </cell>
          <cell r="E343" t="str">
            <v>ENLACE MUNDIAL</v>
          </cell>
          <cell r="F343" t="str">
            <v>E</v>
          </cell>
          <cell r="G343">
            <v>4548308.26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A344" t="str">
            <v>645056</v>
          </cell>
          <cell r="B344" t="str">
            <v>TELEGLOBE</v>
          </cell>
          <cell r="C344">
            <v>-11294470.66</v>
          </cell>
          <cell r="D344">
            <v>6</v>
          </cell>
          <cell r="E344" t="str">
            <v>TM REFILING</v>
          </cell>
          <cell r="F344" t="str">
            <v>E</v>
          </cell>
          <cell r="G344">
            <v>-2095202.12</v>
          </cell>
          <cell r="H344">
            <v>-1529117.98</v>
          </cell>
          <cell r="I344">
            <v>-1671697.92</v>
          </cell>
          <cell r="J344">
            <v>-1889446.03</v>
          </cell>
          <cell r="K344">
            <v>-2009231.18</v>
          </cell>
          <cell r="L344">
            <v>-2099775.4300000002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Total TELEGLOBE</v>
          </cell>
          <cell r="C345">
            <v>-11450964.48</v>
          </cell>
          <cell r="D345">
            <v>15</v>
          </cell>
          <cell r="G345">
            <v>1758081.7099999995</v>
          </cell>
          <cell r="H345">
            <v>-2036986.9</v>
          </cell>
          <cell r="I345">
            <v>-2480811.63</v>
          </cell>
          <cell r="J345">
            <v>-2740283.73</v>
          </cell>
          <cell r="K345">
            <v>-2780255.1399999997</v>
          </cell>
          <cell r="L345">
            <v>-3170708.79</v>
          </cell>
          <cell r="M345">
            <v>0</v>
          </cell>
          <cell r="N345">
            <v>0</v>
          </cell>
          <cell r="O345">
            <v>0</v>
          </cell>
        </row>
        <row r="346">
          <cell r="A346" t="str">
            <v>51342</v>
          </cell>
          <cell r="B346" t="str">
            <v>TELMEX ARGENTINA, S.A.</v>
          </cell>
          <cell r="C346">
            <v>-5988686.4400000004</v>
          </cell>
          <cell r="D346">
            <v>4</v>
          </cell>
          <cell r="E346" t="str">
            <v>SERVICIOS DE CONSULTORIA</v>
          </cell>
          <cell r="F346" t="str">
            <v>G</v>
          </cell>
          <cell r="G346">
            <v>0</v>
          </cell>
          <cell r="H346">
            <v>0</v>
          </cell>
          <cell r="I346">
            <v>-4528330.84</v>
          </cell>
          <cell r="J346">
            <v>-1460355.6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A347" t="str">
            <v>51342</v>
          </cell>
          <cell r="B347" t="str">
            <v>TELMEX ARGENTINA, S.A.</v>
          </cell>
          <cell r="C347">
            <v>-6863824</v>
          </cell>
          <cell r="D347">
            <v>4</v>
          </cell>
          <cell r="E347" t="str">
            <v>SERVICIOS DE HOSTING</v>
          </cell>
          <cell r="F347" t="str">
            <v>G</v>
          </cell>
          <cell r="G347">
            <v>0</v>
          </cell>
          <cell r="H347">
            <v>0</v>
          </cell>
          <cell r="I347">
            <v>-5190064</v>
          </cell>
          <cell r="J347">
            <v>-1673760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A348" t="str">
            <v>51342</v>
          </cell>
          <cell r="B348" t="str">
            <v>TELMEX ARGENTINA, S.A.</v>
          </cell>
          <cell r="C348">
            <v>-81591.19</v>
          </cell>
          <cell r="D348">
            <v>1</v>
          </cell>
          <cell r="E348" t="str">
            <v>VENTANILLA UNICA</v>
          </cell>
          <cell r="F348" t="str">
            <v>G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-81591.19</v>
          </cell>
          <cell r="N348">
            <v>0</v>
          </cell>
          <cell r="O348">
            <v>0</v>
          </cell>
        </row>
        <row r="349">
          <cell r="B349" t="str">
            <v>Total TELMEX ARGENTINA, S.A.</v>
          </cell>
          <cell r="C349">
            <v>-12934101.630000001</v>
          </cell>
          <cell r="D349">
            <v>9</v>
          </cell>
          <cell r="G349">
            <v>0</v>
          </cell>
          <cell r="H349">
            <v>0</v>
          </cell>
          <cell r="I349">
            <v>-9718394.8399999999</v>
          </cell>
          <cell r="J349">
            <v>-3134115.6</v>
          </cell>
          <cell r="K349">
            <v>0</v>
          </cell>
          <cell r="L349">
            <v>0</v>
          </cell>
          <cell r="M349">
            <v>-81591.19</v>
          </cell>
          <cell r="N349">
            <v>0</v>
          </cell>
          <cell r="O349">
            <v>0</v>
          </cell>
        </row>
        <row r="350">
          <cell r="A350" t="str">
            <v>645128</v>
          </cell>
          <cell r="B350" t="str">
            <v>TELMEX CHILE, S.A.</v>
          </cell>
          <cell r="C350">
            <v>-1235886.6000000001</v>
          </cell>
          <cell r="D350">
            <v>9</v>
          </cell>
          <cell r="E350" t="str">
            <v>TM REFILING</v>
          </cell>
          <cell r="F350" t="str">
            <v>G</v>
          </cell>
          <cell r="G350">
            <v>-135385.54</v>
          </cell>
          <cell r="H350">
            <v>0</v>
          </cell>
          <cell r="I350">
            <v>0</v>
          </cell>
          <cell r="J350">
            <v>0</v>
          </cell>
          <cell r="K350">
            <v>-343767.79</v>
          </cell>
          <cell r="L350">
            <v>-227502.37</v>
          </cell>
          <cell r="M350">
            <v>-529230.9</v>
          </cell>
          <cell r="N350">
            <v>0</v>
          </cell>
          <cell r="O350">
            <v>0</v>
          </cell>
        </row>
        <row r="351">
          <cell r="B351" t="str">
            <v>Total TELMEX CHILE, S.A.</v>
          </cell>
          <cell r="C351">
            <v>-1235886.6000000001</v>
          </cell>
          <cell r="D351">
            <v>9</v>
          </cell>
          <cell r="G351">
            <v>-135385.54</v>
          </cell>
          <cell r="H351">
            <v>0</v>
          </cell>
          <cell r="I351">
            <v>0</v>
          </cell>
          <cell r="J351">
            <v>0</v>
          </cell>
          <cell r="K351">
            <v>-343767.79</v>
          </cell>
          <cell r="L351">
            <v>-227502.37</v>
          </cell>
          <cell r="M351">
            <v>-529230.9</v>
          </cell>
          <cell r="N351">
            <v>0</v>
          </cell>
          <cell r="O351">
            <v>0</v>
          </cell>
        </row>
        <row r="352">
          <cell r="A352" t="str">
            <v>51339</v>
          </cell>
          <cell r="B352" t="str">
            <v>TELMEX PERU, S.A.</v>
          </cell>
          <cell r="C352">
            <v>-461109.72</v>
          </cell>
          <cell r="D352">
            <v>1</v>
          </cell>
          <cell r="E352" t="str">
            <v>PROMOCION WORKSHOP TELMEX PERU</v>
          </cell>
          <cell r="F352" t="str">
            <v>G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-461109.72</v>
          </cell>
          <cell r="N352">
            <v>0</v>
          </cell>
          <cell r="O352">
            <v>0</v>
          </cell>
        </row>
        <row r="353">
          <cell r="A353" t="str">
            <v>645126</v>
          </cell>
          <cell r="B353" t="str">
            <v>TELMEX PERU, S.A.</v>
          </cell>
          <cell r="C353">
            <v>-2489867.83</v>
          </cell>
          <cell r="D353">
            <v>8</v>
          </cell>
          <cell r="E353" t="str">
            <v>TM REFILING</v>
          </cell>
          <cell r="F353" t="str">
            <v>G</v>
          </cell>
          <cell r="G353">
            <v>-891947.3</v>
          </cell>
          <cell r="H353">
            <v>0</v>
          </cell>
          <cell r="I353">
            <v>-404837.26</v>
          </cell>
          <cell r="J353">
            <v>0</v>
          </cell>
          <cell r="K353">
            <v>0</v>
          </cell>
          <cell r="L353">
            <v>-892655.6</v>
          </cell>
          <cell r="M353">
            <v>-300427.67</v>
          </cell>
          <cell r="N353">
            <v>0</v>
          </cell>
          <cell r="O353">
            <v>0</v>
          </cell>
        </row>
        <row r="354">
          <cell r="B354" t="str">
            <v>Total TELMEX PERU, S.A.</v>
          </cell>
          <cell r="C354">
            <v>-2950977.55</v>
          </cell>
          <cell r="D354">
            <v>9</v>
          </cell>
          <cell r="G354">
            <v>-891947.3</v>
          </cell>
          <cell r="H354">
            <v>0</v>
          </cell>
          <cell r="I354">
            <v>-404837.26</v>
          </cell>
          <cell r="J354">
            <v>0</v>
          </cell>
          <cell r="K354">
            <v>0</v>
          </cell>
          <cell r="L354">
            <v>-892655.6</v>
          </cell>
          <cell r="M354">
            <v>-761537.3899999999</v>
          </cell>
          <cell r="N354">
            <v>0</v>
          </cell>
          <cell r="O354">
            <v>0</v>
          </cell>
        </row>
        <row r="355">
          <cell r="A355" t="str">
            <v>645124</v>
          </cell>
          <cell r="B355" t="str">
            <v>TELMEX, ARGENTINA, S.A.</v>
          </cell>
          <cell r="C355">
            <v>-1222785.82</v>
          </cell>
          <cell r="D355">
            <v>7</v>
          </cell>
          <cell r="E355" t="str">
            <v>COSTO POR INTERCONEXION</v>
          </cell>
          <cell r="F355" t="str">
            <v>G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-255774.92</v>
          </cell>
          <cell r="L355">
            <v>-967010.9</v>
          </cell>
          <cell r="M355">
            <v>0</v>
          </cell>
          <cell r="N355">
            <v>0</v>
          </cell>
          <cell r="O355">
            <v>0</v>
          </cell>
        </row>
        <row r="356">
          <cell r="A356" t="str">
            <v>645124</v>
          </cell>
          <cell r="B356" t="str">
            <v>TELMEX, ARGENTINA, S.A.</v>
          </cell>
          <cell r="C356">
            <v>-1904745.66</v>
          </cell>
          <cell r="D356">
            <v>6</v>
          </cell>
          <cell r="E356" t="str">
            <v>ENLACE MUNDIAL</v>
          </cell>
          <cell r="F356" t="str">
            <v>G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-492065.38</v>
          </cell>
          <cell r="M356">
            <v>-467559.51</v>
          </cell>
          <cell r="N356">
            <v>-471374.08000000002</v>
          </cell>
          <cell r="O356">
            <v>-473746.69</v>
          </cell>
        </row>
        <row r="357">
          <cell r="A357" t="str">
            <v>645124</v>
          </cell>
          <cell r="B357" t="str">
            <v>TELMEX, ARGENTINA, S.A.</v>
          </cell>
          <cell r="C357">
            <v>-1265521.8</v>
          </cell>
          <cell r="D357">
            <v>5</v>
          </cell>
          <cell r="E357" t="str">
            <v>SERVICIO CELULAR</v>
          </cell>
          <cell r="F357" t="str">
            <v>G</v>
          </cell>
          <cell r="G357">
            <v>0</v>
          </cell>
          <cell r="H357">
            <v>0</v>
          </cell>
          <cell r="I357">
            <v>-489615.67</v>
          </cell>
          <cell r="J357">
            <v>0</v>
          </cell>
          <cell r="K357">
            <v>0</v>
          </cell>
          <cell r="L357">
            <v>0</v>
          </cell>
          <cell r="M357">
            <v>-260758.31</v>
          </cell>
          <cell r="N357">
            <v>-246484.98</v>
          </cell>
          <cell r="O357">
            <v>-268662.84000000003</v>
          </cell>
        </row>
        <row r="358">
          <cell r="A358" t="str">
            <v>645124</v>
          </cell>
          <cell r="B358" t="str">
            <v>TELMEX, ARGENTINA, S.A.</v>
          </cell>
          <cell r="C358">
            <v>-651407.31000000006</v>
          </cell>
          <cell r="D358">
            <v>21</v>
          </cell>
          <cell r="E358" t="str">
            <v>TM REFILING</v>
          </cell>
          <cell r="F358" t="str">
            <v>G</v>
          </cell>
          <cell r="G358">
            <v>-50925.16</v>
          </cell>
          <cell r="H358">
            <v>-51019.05</v>
          </cell>
          <cell r="I358">
            <v>-83016.649999999994</v>
          </cell>
          <cell r="J358">
            <v>-87.72</v>
          </cell>
          <cell r="K358">
            <v>-187714.11</v>
          </cell>
          <cell r="L358">
            <v>-58115.76</v>
          </cell>
          <cell r="M358">
            <v>-137730.16</v>
          </cell>
          <cell r="N358">
            <v>-16169.01</v>
          </cell>
          <cell r="O358">
            <v>-66629.69</v>
          </cell>
        </row>
        <row r="359">
          <cell r="B359" t="str">
            <v>Total TELMEX, ARGENTINA, S.A.</v>
          </cell>
          <cell r="C359">
            <v>-5044460.59</v>
          </cell>
          <cell r="D359">
            <v>39</v>
          </cell>
          <cell r="G359">
            <v>-50925.16</v>
          </cell>
          <cell r="H359">
            <v>-51019.05</v>
          </cell>
          <cell r="I359">
            <v>-572632.31999999995</v>
          </cell>
          <cell r="J359">
            <v>-87.72</v>
          </cell>
          <cell r="K359">
            <v>-443489.03</v>
          </cell>
          <cell r="L359">
            <v>-1517192.04</v>
          </cell>
          <cell r="M359">
            <v>-866047.9800000001</v>
          </cell>
          <cell r="N359">
            <v>-734028.07000000007</v>
          </cell>
          <cell r="O359">
            <v>-809039.22</v>
          </cell>
        </row>
        <row r="360">
          <cell r="A360" t="str">
            <v>11</v>
          </cell>
          <cell r="B360" t="str">
            <v>ZENTRUM ZIZTEMAZ, S.A. DE</v>
          </cell>
          <cell r="C360">
            <v>-29842560.539999999</v>
          </cell>
          <cell r="D360">
            <v>25</v>
          </cell>
          <cell r="E360" t="str">
            <v>DESARROLLO DE SISTEMAS</v>
          </cell>
          <cell r="F360" t="str">
            <v>G</v>
          </cell>
          <cell r="G360">
            <v>-96720.75</v>
          </cell>
          <cell r="H360">
            <v>-1031990.04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-28713849.75</v>
          </cell>
        </row>
        <row r="361">
          <cell r="A361" t="str">
            <v>11</v>
          </cell>
          <cell r="B361" t="str">
            <v>ZENTRUM ZIZTEMAZ, S.A. DE</v>
          </cell>
          <cell r="C361">
            <v>-29721152</v>
          </cell>
          <cell r="D361">
            <v>2</v>
          </cell>
          <cell r="E361" t="str">
            <v>DESARROLLO SISTEMAS A PLANTA. TELEF</v>
          </cell>
          <cell r="F361" t="str">
            <v>A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-29721152</v>
          </cell>
        </row>
      </sheetData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D DEF. 2002"/>
      <sheetName val="WORD DEF."/>
      <sheetName val="NOTA I.A. 02"/>
      <sheetName val="NOTA I.A."/>
      <sheetName val="SERV-CONSOL.02"/>
      <sheetName val="CONSERTEL-DONATIVOS"/>
      <sheetName val="TMX-DONATIVOS"/>
      <sheetName val="COMP-CONSOL. 02"/>
      <sheetName val="COMP-CONSOL."/>
      <sheetName val="TMX-COMP. 02"/>
      <sheetName val="CXP_COMPRAS"/>
      <sheetName val="TMX-COMP."/>
      <sheetName val="SERV-CONSOL."/>
      <sheetName val="TMX-SERV. 02"/>
      <sheetName val="CXP_SERVICIOS"/>
      <sheetName val="TMX-SERV."/>
      <sheetName val="VTAS-CONSOL.02"/>
      <sheetName val="VTA_ACTIVOS_TELMEX"/>
      <sheetName val="VTA_OTROS_TELMEX"/>
      <sheetName val="TMX-VTAS.02"/>
      <sheetName val="VTA_LD_Y SERV."/>
      <sheetName val="TMX-VTAS."/>
      <sheetName val="VTAS-CONSOL.01"/>
      <sheetName val="TELMEX-QLLP"/>
      <sheetName val="TELNOR-QLLP"/>
      <sheetName val="TMX-USA 02"/>
      <sheetName val="TELNOR 02"/>
      <sheetName val="TELNOR 01"/>
      <sheetName val="ALDECA 02"/>
      <sheetName val="ALDECA 01"/>
      <sheetName val="CTBR 02"/>
      <sheetName val="CTBR 01"/>
      <sheetName val="CYCSA 01"/>
      <sheetName val="CYCSA 02"/>
      <sheetName val="RESA 02"/>
      <sheetName val="RESA 01"/>
      <sheetName val="TELECO 02"/>
      <sheetName val="TELECO 01"/>
      <sheetName val="ADSA 02"/>
      <sheetName val="ADSA 01"/>
      <sheetName val="BUSCATEL 02"/>
      <sheetName val="BUSCATEL 01"/>
      <sheetName val="UNINET 02"/>
      <sheetName val="UNINET 01"/>
      <sheetName val="REDUNO 02"/>
      <sheetName val="REDUNO 01"/>
      <sheetName val="FYCSA 02"/>
      <sheetName val="FYCSA 01"/>
      <sheetName val="TECKMARKETING 02"/>
      <sheetName val="TECKMARKETING 01"/>
      <sheetName val="AEROFRISCO 02"/>
      <sheetName val="AEROFRISCO 01"/>
      <sheetName val="IMTSA 02"/>
      <sheetName val="IMTSA 01"/>
      <sheetName val="ARGOS 02"/>
      <sheetName val="ARGOS 01"/>
      <sheetName val="INTTELMEX 02"/>
      <sheetName val="INTTELMEX 01"/>
      <sheetName val="MULTICOM 01"/>
      <sheetName val="MULTICOM 02"/>
      <sheetName val="AEROCOM 02"/>
      <sheetName val="AEROCOM 01"/>
      <sheetName val="CONSERTEL 01"/>
      <sheetName val="CONSERTEL 02"/>
      <sheetName val="INPC 2001"/>
      <sheetName val="INPC 2002"/>
      <sheetName val="RELCIASORDENALFAB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l"/>
      <sheetName val="interurbana"/>
      <sheetName val="internac.sal."/>
      <sheetName val="inter. entrante"/>
      <sheetName val="conexion lineas"/>
      <sheetName val="serv. digitales"/>
      <sheetName val="telef.publica"/>
      <sheetName val="trans.datos"/>
      <sheetName val="otros ingresos"/>
      <sheetName val="ACUMULADOS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dev. y rebajas"/>
      <sheetName val="Proyectos 2000 IPC"/>
      <sheetName val="Sheet1"/>
      <sheetName val="TMX-VTAS.02"/>
      <sheetName val="internac_sal_"/>
      <sheetName val="inter__entrante"/>
      <sheetName val="conexion_lineas"/>
      <sheetName val="serv__digitales"/>
      <sheetName val="telef_publica"/>
      <sheetName val="trans_datos"/>
      <sheetName val="otros_ingresos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dev__y_rebajas"/>
      <sheetName val="Proyectos_2000_IPC"/>
      <sheetName val="N1"/>
      <sheetName val="N2"/>
      <sheetName val="N3"/>
      <sheetName val="S1"/>
      <sheetName val="S2"/>
      <sheetName val="S3"/>
      <sheetName val="S4"/>
      <sheetName val="S5"/>
      <sheetName val="S6"/>
      <sheetName val="S7"/>
      <sheetName val="BLCE PESOS"/>
      <sheetName val="Vicom"/>
    </sheetNames>
    <sheetDataSet>
      <sheetData sheetId="0" refreshError="1">
        <row r="1">
          <cell r="C1" t="str">
            <v>TELECOMUNICACIONES DE GUATEMALA, S.A.</v>
          </cell>
        </row>
        <row r="2">
          <cell r="C2" t="str">
            <v>INTEGRACION DE TELEFONIA LOCAL</v>
          </cell>
        </row>
        <row r="3">
          <cell r="C3" t="str">
            <v>(CIFRAS EN  QUETZALES)</v>
          </cell>
        </row>
        <row r="5">
          <cell r="F5" t="str">
            <v>CUADRO No. 1</v>
          </cell>
          <cell r="G5" t="str">
            <v xml:space="preserve"> </v>
          </cell>
          <cell r="J5" t="str">
            <v xml:space="preserve"> </v>
          </cell>
        </row>
        <row r="7">
          <cell r="C7" t="str">
            <v>MES ABRIL</v>
          </cell>
          <cell r="E7" t="str">
            <v xml:space="preserve">% </v>
          </cell>
          <cell r="G7" t="str">
            <v>ACUMULADO ABRIL</v>
          </cell>
          <cell r="I7" t="str">
            <v xml:space="preserve">% </v>
          </cell>
          <cell r="K7" t="str">
            <v>%</v>
          </cell>
        </row>
        <row r="8">
          <cell r="C8" t="str">
            <v>REAL</v>
          </cell>
          <cell r="D8" t="str">
            <v>PTO.</v>
          </cell>
          <cell r="E8" t="str">
            <v xml:space="preserve">DE </v>
          </cell>
          <cell r="F8" t="str">
            <v>CONCEPTO</v>
          </cell>
          <cell r="G8" t="str">
            <v>REAL</v>
          </cell>
          <cell r="H8" t="str">
            <v>PTO.</v>
          </cell>
          <cell r="I8" t="str">
            <v xml:space="preserve">DE </v>
          </cell>
          <cell r="J8" t="str">
            <v>META</v>
          </cell>
          <cell r="K8" t="str">
            <v>CUMPLIM.</v>
          </cell>
        </row>
        <row r="9">
          <cell r="C9">
            <v>1999</v>
          </cell>
          <cell r="D9">
            <v>1999</v>
          </cell>
          <cell r="E9" t="str">
            <v>AVA.</v>
          </cell>
          <cell r="G9">
            <v>1999</v>
          </cell>
          <cell r="H9">
            <v>1999</v>
          </cell>
          <cell r="I9" t="str">
            <v>AVA.</v>
          </cell>
          <cell r="J9">
            <v>1999</v>
          </cell>
          <cell r="K9" t="str">
            <v>S/META</v>
          </cell>
        </row>
        <row r="12">
          <cell r="C12">
            <v>288867087</v>
          </cell>
          <cell r="D12">
            <v>218500000</v>
          </cell>
          <cell r="F12" t="str">
            <v>MINUTOS</v>
          </cell>
          <cell r="G12">
            <v>1007796625</v>
          </cell>
          <cell r="H12">
            <v>856815000</v>
          </cell>
          <cell r="J12">
            <v>2712815000</v>
          </cell>
        </row>
        <row r="13">
          <cell r="C13">
            <v>0.17485849469586681</v>
          </cell>
          <cell r="D13">
            <v>0.18181818306636155</v>
          </cell>
          <cell r="F13" t="str">
            <v>TARIFAS</v>
          </cell>
        </row>
        <row r="14">
          <cell r="C14">
            <v>50510864</v>
          </cell>
          <cell r="D14">
            <v>39727273</v>
          </cell>
          <cell r="E14">
            <v>1.2714405038573879</v>
          </cell>
          <cell r="F14" t="str">
            <v>FACTURADO</v>
          </cell>
          <cell r="G14">
            <v>161891590</v>
          </cell>
          <cell r="H14">
            <v>157447831</v>
          </cell>
          <cell r="I14">
            <v>1.0282236914397378</v>
          </cell>
          <cell r="J14">
            <v>494902376</v>
          </cell>
          <cell r="K14">
            <v>0.32711823149541719</v>
          </cell>
        </row>
        <row r="21">
          <cell r="C21">
            <v>50510864</v>
          </cell>
          <cell r="D21">
            <v>39727273</v>
          </cell>
          <cell r="E21">
            <v>1.2714405038573879</v>
          </cell>
          <cell r="F21" t="str">
            <v>SUMA</v>
          </cell>
          <cell r="G21">
            <v>161891590</v>
          </cell>
          <cell r="H21">
            <v>157447831</v>
          </cell>
          <cell r="I21">
            <v>1.0282236914397378</v>
          </cell>
          <cell r="J21">
            <v>494902376</v>
          </cell>
          <cell r="K21">
            <v>0.32711823149541719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CIAS2"/>
      <sheetName val="RELCIASGPOS"/>
      <sheetName val="RELCIASORDENALFAB.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on Subsidiarias"/>
      <sheetName val="Realacion Asociadas"/>
      <sheetName val="loc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25"/>
      <sheetName val="57"/>
      <sheetName val="26"/>
      <sheetName val="27"/>
      <sheetName val="19 Gest"/>
      <sheetName val="28"/>
      <sheetName val="31"/>
      <sheetName val="25 Gest"/>
      <sheetName val="32"/>
      <sheetName val="33"/>
      <sheetName val="21Ges"/>
      <sheetName val="61"/>
      <sheetName val="35"/>
      <sheetName val="29"/>
      <sheetName val="30"/>
      <sheetName val="30A"/>
      <sheetName val="258"/>
      <sheetName val="30B"/>
      <sheetName val="270"/>
      <sheetName val="280"/>
      <sheetName val="330"/>
      <sheetName val="2005-2006 vs Ppto 2005 Comp"/>
      <sheetName val="maqueta"/>
      <sheetName val="Ingresos"/>
      <sheetName val="TBA res"/>
      <sheetName val="Marg Neto"/>
      <sheetName val="B.A"/>
      <sheetName val="Margen neto incx"/>
      <sheetName val="LD"/>
    </sheetNames>
    <sheetDataSet>
      <sheetData sheetId="0" refreshError="1">
        <row r="1">
          <cell r="C1">
            <v>5</v>
          </cell>
          <cell r="D1">
            <v>4</v>
          </cell>
        </row>
        <row r="2">
          <cell r="C2">
            <v>-7</v>
          </cell>
        </row>
        <row r="8">
          <cell r="B8" t="str">
            <v>Nº</v>
          </cell>
          <cell r="C8" t="str">
            <v>Mes Largo</v>
          </cell>
          <cell r="D8" t="str">
            <v>Mes Corto</v>
          </cell>
          <cell r="E8" t="str">
            <v>Mes L c Año</v>
          </cell>
          <cell r="F8" t="str">
            <v>M C c Año</v>
          </cell>
          <cell r="G8" t="str">
            <v>Mes L c Año A</v>
          </cell>
          <cell r="H8" t="str">
            <v>Mes C c Año A</v>
          </cell>
        </row>
        <row r="9">
          <cell r="B9">
            <v>-2</v>
          </cell>
          <cell r="C9" t="str">
            <v xml:space="preserve">Octubre </v>
          </cell>
          <cell r="D9" t="str">
            <v xml:space="preserve">Oct </v>
          </cell>
          <cell r="E9" t="str">
            <v>Octubre 1999</v>
          </cell>
          <cell r="F9" t="str">
            <v>Oct 1999</v>
          </cell>
          <cell r="G9" t="str">
            <v>Octubre 1998</v>
          </cell>
          <cell r="H9" t="str">
            <v>Oct 1998</v>
          </cell>
        </row>
        <row r="10">
          <cell r="B10">
            <v>-1</v>
          </cell>
          <cell r="C10" t="str">
            <v xml:space="preserve">Noviembre </v>
          </cell>
          <cell r="D10" t="str">
            <v xml:space="preserve">Nov </v>
          </cell>
          <cell r="E10" t="str">
            <v>Noviembre 1999</v>
          </cell>
          <cell r="F10" t="str">
            <v>Nov 1999</v>
          </cell>
          <cell r="G10" t="str">
            <v>Noviembre 1998</v>
          </cell>
          <cell r="H10" t="str">
            <v>Nov 1998</v>
          </cell>
        </row>
        <row r="11">
          <cell r="B11">
            <v>0</v>
          </cell>
          <cell r="C11" t="str">
            <v xml:space="preserve">Diciembre </v>
          </cell>
          <cell r="D11" t="str">
            <v xml:space="preserve">Dic </v>
          </cell>
          <cell r="E11" t="str">
            <v>Diciembre 1999</v>
          </cell>
          <cell r="F11" t="str">
            <v>Dic 1999</v>
          </cell>
          <cell r="G11" t="str">
            <v>Diciembre 1998</v>
          </cell>
          <cell r="H11" t="str">
            <v>Dic 1998</v>
          </cell>
        </row>
        <row r="12">
          <cell r="B12">
            <v>1</v>
          </cell>
          <cell r="C12" t="str">
            <v xml:space="preserve">Enero </v>
          </cell>
          <cell r="D12" t="str">
            <v xml:space="preserve">Ene </v>
          </cell>
          <cell r="E12" t="str">
            <v>Enero 2000</v>
          </cell>
          <cell r="F12" t="str">
            <v>Ene 2000</v>
          </cell>
          <cell r="G12" t="str">
            <v>Enero 1999</v>
          </cell>
          <cell r="H12" t="str">
            <v>Ene 1999</v>
          </cell>
        </row>
        <row r="13">
          <cell r="B13">
            <v>2</v>
          </cell>
          <cell r="C13" t="str">
            <v xml:space="preserve">Febrero </v>
          </cell>
          <cell r="D13" t="str">
            <v xml:space="preserve">Feb </v>
          </cell>
          <cell r="E13" t="str">
            <v>Febrero 2000</v>
          </cell>
          <cell r="F13" t="str">
            <v>Feb 2000</v>
          </cell>
          <cell r="G13" t="str">
            <v>Febrero 1999</v>
          </cell>
          <cell r="H13" t="str">
            <v>Feb 1999</v>
          </cell>
        </row>
        <row r="14">
          <cell r="B14">
            <v>3</v>
          </cell>
          <cell r="C14" t="str">
            <v xml:space="preserve">Marzo </v>
          </cell>
          <cell r="D14" t="str">
            <v xml:space="preserve">Mar </v>
          </cell>
          <cell r="E14" t="str">
            <v>Marzo 2000</v>
          </cell>
          <cell r="F14" t="str">
            <v>Mar 2000</v>
          </cell>
          <cell r="G14" t="str">
            <v>Marzo 1999</v>
          </cell>
          <cell r="H14" t="str">
            <v>Mar 1999</v>
          </cell>
        </row>
        <row r="15">
          <cell r="B15">
            <v>4</v>
          </cell>
          <cell r="C15" t="str">
            <v xml:space="preserve">Abril </v>
          </cell>
          <cell r="D15" t="str">
            <v xml:space="preserve">Abr </v>
          </cell>
          <cell r="E15" t="str">
            <v>Abril 2000</v>
          </cell>
          <cell r="F15" t="str">
            <v>Abr 2000</v>
          </cell>
          <cell r="G15" t="str">
            <v>Abril 1999</v>
          </cell>
          <cell r="H15" t="str">
            <v>Abr 1999</v>
          </cell>
        </row>
        <row r="16">
          <cell r="B16">
            <v>5</v>
          </cell>
          <cell r="C16" t="str">
            <v xml:space="preserve">Mayo </v>
          </cell>
          <cell r="D16" t="str">
            <v xml:space="preserve">May </v>
          </cell>
          <cell r="E16" t="str">
            <v>Mayo 2000</v>
          </cell>
          <cell r="F16" t="str">
            <v>May 2000</v>
          </cell>
          <cell r="G16" t="str">
            <v>Mayo 1999</v>
          </cell>
          <cell r="H16" t="str">
            <v>May 1999</v>
          </cell>
        </row>
        <row r="17">
          <cell r="B17">
            <v>6</v>
          </cell>
          <cell r="C17" t="str">
            <v xml:space="preserve">Junio </v>
          </cell>
          <cell r="D17" t="str">
            <v xml:space="preserve">Jun </v>
          </cell>
          <cell r="E17" t="str">
            <v>Junio 2000</v>
          </cell>
          <cell r="F17" t="str">
            <v>Jun 2000</v>
          </cell>
          <cell r="G17" t="str">
            <v>Junio 1999</v>
          </cell>
          <cell r="H17" t="str">
            <v>Jun 1999</v>
          </cell>
        </row>
        <row r="18">
          <cell r="B18">
            <v>7</v>
          </cell>
          <cell r="C18" t="str">
            <v xml:space="preserve">Julio </v>
          </cell>
          <cell r="D18" t="str">
            <v xml:space="preserve">Jul </v>
          </cell>
          <cell r="E18" t="str">
            <v>Julio 2000</v>
          </cell>
          <cell r="F18" t="str">
            <v>Jul 2000</v>
          </cell>
          <cell r="G18" t="str">
            <v>Julio 1999</v>
          </cell>
          <cell r="H18" t="str">
            <v>Jul 1999</v>
          </cell>
        </row>
        <row r="19">
          <cell r="B19">
            <v>8</v>
          </cell>
          <cell r="C19" t="str">
            <v xml:space="preserve">Agosto </v>
          </cell>
          <cell r="D19" t="str">
            <v xml:space="preserve">Ago </v>
          </cell>
          <cell r="E19" t="str">
            <v>Agosto 2000</v>
          </cell>
          <cell r="F19" t="str">
            <v>Ago 2000</v>
          </cell>
          <cell r="G19" t="str">
            <v>Agosto 1999</v>
          </cell>
          <cell r="H19" t="str">
            <v>Ago 1999</v>
          </cell>
        </row>
        <row r="20">
          <cell r="B20">
            <v>9</v>
          </cell>
          <cell r="C20" t="str">
            <v xml:space="preserve">Septiembre </v>
          </cell>
          <cell r="D20" t="str">
            <v xml:space="preserve">Sep </v>
          </cell>
          <cell r="E20" t="str">
            <v>Septiembre 2000</v>
          </cell>
          <cell r="F20" t="str">
            <v>Sep 2000</v>
          </cell>
          <cell r="G20" t="str">
            <v>Septiembre 1999</v>
          </cell>
          <cell r="H20" t="str">
            <v>Sep 1999</v>
          </cell>
        </row>
        <row r="21">
          <cell r="B21">
            <v>10</v>
          </cell>
          <cell r="C21" t="str">
            <v xml:space="preserve">Octubre </v>
          </cell>
          <cell r="D21" t="str">
            <v xml:space="preserve">Oct </v>
          </cell>
          <cell r="E21" t="str">
            <v>Octubre 2000</v>
          </cell>
          <cell r="F21" t="str">
            <v>Oct 2000</v>
          </cell>
          <cell r="G21" t="str">
            <v>Octubre 1999</v>
          </cell>
          <cell r="H21" t="str">
            <v>Oct 1999</v>
          </cell>
        </row>
        <row r="22">
          <cell r="B22">
            <v>11</v>
          </cell>
          <cell r="C22" t="str">
            <v xml:space="preserve">Noviembre </v>
          </cell>
          <cell r="D22" t="str">
            <v xml:space="preserve">Nov </v>
          </cell>
          <cell r="E22" t="str">
            <v>Noviembre 2000</v>
          </cell>
          <cell r="F22" t="str">
            <v>Nov 2000</v>
          </cell>
          <cell r="G22" t="str">
            <v>Noviembre 1999</v>
          </cell>
          <cell r="H22" t="str">
            <v>Nov 1999</v>
          </cell>
        </row>
        <row r="23">
          <cell r="B23">
            <v>12</v>
          </cell>
          <cell r="C23" t="str">
            <v xml:space="preserve">Diciembre </v>
          </cell>
          <cell r="D23" t="str">
            <v xml:space="preserve">Dic </v>
          </cell>
          <cell r="E23" t="str">
            <v>Diciembre 2000</v>
          </cell>
          <cell r="F23" t="str">
            <v>Dic 2000</v>
          </cell>
          <cell r="G23" t="str">
            <v>Diciembre 1999</v>
          </cell>
          <cell r="H23" t="str">
            <v>Dic 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CTprod-pagos99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1" name="Ingresos042" displayName="Ingresos042" ref="B4:E1487" totalsRowShown="0" headerRowDxfId="8" dataDxfId="6" headerRowBorderDxfId="7" tableBorderDxfId="5" totalsRowBorderDxfId="4">
  <autoFilter ref="B4:E1487"/>
  <tableColumns count="4">
    <tableColumn id="2" name="EMPRESA" dataDxfId="3"/>
    <tableColumn id="4" name="LÍNEA DE NEGOCIO" dataDxfId="2"/>
    <tableColumn id="5" name="AÑO" dataDxfId="1"/>
    <tableColumn id="6" name="INGRESO (S/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487"/>
  <sheetViews>
    <sheetView showGridLines="0" tabSelected="1" topLeftCell="A1458" zoomScaleNormal="100" workbookViewId="0">
      <selection activeCell="B1487" sqref="B1487"/>
    </sheetView>
  </sheetViews>
  <sheetFormatPr baseColWidth="10" defaultRowHeight="15"/>
  <cols>
    <col min="1" max="1" width="11.42578125" style="84"/>
    <col min="2" max="2" width="62.42578125" style="85" customWidth="1"/>
    <col min="3" max="3" width="52" style="85" customWidth="1"/>
    <col min="4" max="6" width="12" style="85" customWidth="1"/>
    <col min="7" max="7" width="26.5703125" style="85" customWidth="1"/>
    <col min="8" max="16384" width="11.42578125" style="84"/>
  </cols>
  <sheetData>
    <row r="2" spans="2:7">
      <c r="B2" s="83" t="s">
        <v>256</v>
      </c>
    </row>
    <row r="4" spans="2:7" s="86" customFormat="1" ht="30">
      <c r="B4" s="87" t="s">
        <v>178</v>
      </c>
      <c r="C4" s="87" t="s">
        <v>255</v>
      </c>
      <c r="D4" s="87" t="s">
        <v>257</v>
      </c>
      <c r="E4" s="88" t="s">
        <v>258</v>
      </c>
    </row>
    <row r="5" spans="2:7" ht="13.5" customHeight="1">
      <c r="B5" s="89" t="s">
        <v>3</v>
      </c>
      <c r="C5" s="89"/>
      <c r="D5" s="89">
        <v>1994</v>
      </c>
      <c r="E5" s="90">
        <v>1499294000</v>
      </c>
      <c r="F5" s="84"/>
      <c r="G5" s="84"/>
    </row>
    <row r="6" spans="2:7" ht="13.5" customHeight="1">
      <c r="B6" s="89" t="s">
        <v>3</v>
      </c>
      <c r="C6" s="89"/>
      <c r="D6" s="89">
        <v>1995</v>
      </c>
      <c r="E6" s="90">
        <v>2393015000</v>
      </c>
      <c r="F6" s="84"/>
      <c r="G6" s="84"/>
    </row>
    <row r="7" spans="2:7" ht="13.5" customHeight="1">
      <c r="B7" s="89" t="s">
        <v>3</v>
      </c>
      <c r="C7" s="89"/>
      <c r="D7" s="89">
        <v>1996</v>
      </c>
      <c r="E7" s="90">
        <v>3129509000</v>
      </c>
      <c r="F7" s="84"/>
      <c r="G7" s="84"/>
    </row>
    <row r="8" spans="2:7" ht="13.5" customHeight="1">
      <c r="B8" s="89" t="s">
        <v>3</v>
      </c>
      <c r="C8" s="89"/>
      <c r="D8" s="89">
        <v>1997</v>
      </c>
      <c r="E8" s="90">
        <v>3885239000</v>
      </c>
      <c r="F8" s="84"/>
      <c r="G8" s="84"/>
    </row>
    <row r="9" spans="2:7" ht="13.5" customHeight="1">
      <c r="B9" s="89" t="s">
        <v>250</v>
      </c>
      <c r="C9" s="89"/>
      <c r="D9" s="89">
        <v>1998</v>
      </c>
      <c r="E9" s="90">
        <v>6288000</v>
      </c>
      <c r="F9" s="84"/>
      <c r="G9" s="84"/>
    </row>
    <row r="10" spans="2:7" ht="13.5" customHeight="1">
      <c r="B10" s="89" t="s">
        <v>251</v>
      </c>
      <c r="C10" s="89"/>
      <c r="D10" s="89">
        <v>1998</v>
      </c>
      <c r="E10" s="90">
        <v>18468246.445497632</v>
      </c>
      <c r="F10" s="84"/>
      <c r="G10" s="84"/>
    </row>
    <row r="11" spans="2:7" ht="13.5" customHeight="1">
      <c r="B11" s="89" t="s">
        <v>95</v>
      </c>
      <c r="C11" s="89"/>
      <c r="D11" s="89">
        <v>1998</v>
      </c>
      <c r="E11" s="90">
        <v>428771466.20708132</v>
      </c>
      <c r="F11" s="84"/>
      <c r="G11" s="84"/>
    </row>
    <row r="12" spans="2:7" ht="13.5" customHeight="1">
      <c r="B12" s="89" t="s">
        <v>3</v>
      </c>
      <c r="C12" s="89"/>
      <c r="D12" s="89">
        <v>1998</v>
      </c>
      <c r="E12" s="90">
        <v>3977689216.380199</v>
      </c>
      <c r="F12" s="84"/>
      <c r="G12" s="84"/>
    </row>
    <row r="13" spans="2:7" ht="13.5" customHeight="1">
      <c r="B13" s="89" t="s">
        <v>105</v>
      </c>
      <c r="C13" s="89"/>
      <c r="D13" s="89">
        <v>1999</v>
      </c>
      <c r="E13" s="90">
        <v>342865</v>
      </c>
      <c r="F13" s="84"/>
      <c r="G13" s="84"/>
    </row>
    <row r="14" spans="2:7" ht="13.5" customHeight="1">
      <c r="B14" s="89" t="s">
        <v>128</v>
      </c>
      <c r="C14" s="89"/>
      <c r="D14" s="89">
        <v>1999</v>
      </c>
      <c r="E14" s="90">
        <v>8743777.432</v>
      </c>
      <c r="F14" s="84"/>
      <c r="G14" s="84"/>
    </row>
    <row r="15" spans="2:7" ht="13.5" customHeight="1">
      <c r="B15" s="89" t="s">
        <v>251</v>
      </c>
      <c r="C15" s="89"/>
      <c r="D15" s="89">
        <v>1999</v>
      </c>
      <c r="E15" s="90">
        <v>15587000</v>
      </c>
      <c r="F15" s="84"/>
      <c r="G15" s="84"/>
    </row>
    <row r="16" spans="2:7" ht="13.5" customHeight="1">
      <c r="B16" s="89" t="s">
        <v>250</v>
      </c>
      <c r="C16" s="89"/>
      <c r="D16" s="89">
        <v>1999</v>
      </c>
      <c r="E16" s="90">
        <v>21298000</v>
      </c>
      <c r="F16" s="84"/>
      <c r="G16" s="84"/>
    </row>
    <row r="17" spans="2:7" ht="13.5" customHeight="1">
      <c r="B17" s="89" t="s">
        <v>95</v>
      </c>
      <c r="C17" s="89"/>
      <c r="D17" s="89">
        <v>1999</v>
      </c>
      <c r="E17" s="90">
        <v>480219653</v>
      </c>
      <c r="F17" s="84"/>
      <c r="G17" s="84"/>
    </row>
    <row r="18" spans="2:7" ht="13.5" customHeight="1">
      <c r="B18" s="89" t="s">
        <v>3</v>
      </c>
      <c r="C18" s="89"/>
      <c r="D18" s="89">
        <v>1999</v>
      </c>
      <c r="E18" s="90">
        <v>4361129765.9210463</v>
      </c>
      <c r="F18" s="84"/>
      <c r="G18" s="84"/>
    </row>
    <row r="19" spans="2:7" ht="13.5" customHeight="1">
      <c r="B19" s="89" t="s">
        <v>246</v>
      </c>
      <c r="C19" s="89"/>
      <c r="D19" s="89">
        <v>2000</v>
      </c>
      <c r="E19" s="90">
        <v>43283.757338551855</v>
      </c>
      <c r="F19" s="84"/>
      <c r="G19" s="84"/>
    </row>
    <row r="20" spans="2:7" ht="13.5" customHeight="1">
      <c r="B20" s="89" t="s">
        <v>105</v>
      </c>
      <c r="C20" s="89"/>
      <c r="D20" s="89">
        <v>2000</v>
      </c>
      <c r="E20" s="90">
        <v>606660.56591003295</v>
      </c>
      <c r="F20" s="84"/>
      <c r="G20" s="84"/>
    </row>
    <row r="21" spans="2:7" ht="13.5" customHeight="1">
      <c r="B21" s="89" t="s">
        <v>80</v>
      </c>
      <c r="C21" s="89"/>
      <c r="D21" s="89">
        <v>2000</v>
      </c>
      <c r="E21" s="90">
        <v>727442.9</v>
      </c>
      <c r="F21" s="84"/>
      <c r="G21" s="84"/>
    </row>
    <row r="22" spans="2:7" ht="13.5" customHeight="1">
      <c r="B22" s="89" t="s">
        <v>70</v>
      </c>
      <c r="C22" s="89"/>
      <c r="D22" s="89">
        <v>2000</v>
      </c>
      <c r="E22" s="90">
        <v>865045.00978473574</v>
      </c>
      <c r="F22" s="84"/>
      <c r="G22" s="84"/>
    </row>
    <row r="23" spans="2:7" ht="13.5" customHeight="1">
      <c r="B23" s="89" t="s">
        <v>251</v>
      </c>
      <c r="C23" s="89"/>
      <c r="D23" s="89">
        <v>2000</v>
      </c>
      <c r="E23" s="90">
        <v>10910900</v>
      </c>
      <c r="F23" s="84"/>
      <c r="G23" s="84"/>
    </row>
    <row r="24" spans="2:7" ht="13.5" customHeight="1">
      <c r="B24" s="89" t="s">
        <v>128</v>
      </c>
      <c r="C24" s="89"/>
      <c r="D24" s="89">
        <v>2000</v>
      </c>
      <c r="E24" s="90">
        <v>55282127.827600002</v>
      </c>
      <c r="F24" s="84"/>
      <c r="G24" s="84"/>
    </row>
    <row r="25" spans="2:7" ht="13.5" customHeight="1">
      <c r="B25" s="89" t="s">
        <v>250</v>
      </c>
      <c r="C25" s="89"/>
      <c r="D25" s="89">
        <v>2000</v>
      </c>
      <c r="E25" s="90">
        <v>117240000</v>
      </c>
      <c r="F25" s="84"/>
      <c r="G25" s="84"/>
    </row>
    <row r="26" spans="2:7" ht="13.5" customHeight="1">
      <c r="B26" s="89" t="s">
        <v>95</v>
      </c>
      <c r="C26" s="89"/>
      <c r="D26" s="89">
        <v>2000</v>
      </c>
      <c r="E26" s="90">
        <v>447375000</v>
      </c>
      <c r="F26" s="84"/>
      <c r="G26" s="84"/>
    </row>
    <row r="27" spans="2:7" ht="13.5" customHeight="1">
      <c r="B27" s="89" t="s">
        <v>248</v>
      </c>
      <c r="C27" s="89"/>
      <c r="D27" s="89">
        <v>2000</v>
      </c>
      <c r="E27" s="90">
        <v>804985999.6066103</v>
      </c>
      <c r="F27" s="84"/>
      <c r="G27" s="84"/>
    </row>
    <row r="28" spans="2:7" ht="13.5" customHeight="1">
      <c r="B28" s="89" t="s">
        <v>3</v>
      </c>
      <c r="C28" s="89"/>
      <c r="D28" s="89">
        <v>2000</v>
      </c>
      <c r="E28" s="90">
        <v>3806044000.3416452</v>
      </c>
      <c r="F28" s="84"/>
      <c r="G28" s="84"/>
    </row>
    <row r="29" spans="2:7" ht="13.5" customHeight="1">
      <c r="B29" s="89" t="s">
        <v>2</v>
      </c>
      <c r="C29" s="89"/>
      <c r="D29" s="89">
        <v>2001</v>
      </c>
      <c r="E29" s="90">
        <v>12040</v>
      </c>
      <c r="F29" s="84"/>
      <c r="G29" s="84"/>
    </row>
    <row r="30" spans="2:7" ht="13.5" customHeight="1">
      <c r="B30" s="89" t="s">
        <v>105</v>
      </c>
      <c r="C30" s="89"/>
      <c r="D30" s="89">
        <v>2001</v>
      </c>
      <c r="E30" s="90">
        <v>1007056.5394106547</v>
      </c>
      <c r="F30" s="84"/>
      <c r="G30" s="84"/>
    </row>
    <row r="31" spans="2:7" ht="13.5" customHeight="1">
      <c r="B31" s="89" t="s">
        <v>246</v>
      </c>
      <c r="C31" s="89"/>
      <c r="D31" s="89">
        <v>2001</v>
      </c>
      <c r="E31" s="90">
        <v>2077896</v>
      </c>
      <c r="F31" s="84"/>
      <c r="G31" s="84"/>
    </row>
    <row r="32" spans="2:7" ht="13.5" customHeight="1">
      <c r="B32" s="89" t="s">
        <v>70</v>
      </c>
      <c r="C32" s="89"/>
      <c r="D32" s="89">
        <v>2001</v>
      </c>
      <c r="E32" s="90">
        <v>4233897</v>
      </c>
      <c r="F32" s="84"/>
      <c r="G32" s="84"/>
    </row>
    <row r="33" spans="2:7" ht="13.5" customHeight="1">
      <c r="B33" s="89" t="s">
        <v>251</v>
      </c>
      <c r="C33" s="89"/>
      <c r="D33" s="89">
        <v>2001</v>
      </c>
      <c r="E33" s="90">
        <v>4405241.060841782</v>
      </c>
      <c r="F33" s="84"/>
      <c r="G33" s="84"/>
    </row>
    <row r="34" spans="2:7" ht="13.5" customHeight="1">
      <c r="B34" s="89" t="s">
        <v>252</v>
      </c>
      <c r="C34" s="89"/>
      <c r="D34" s="89">
        <v>2001</v>
      </c>
      <c r="E34" s="90">
        <v>5225653.6203522505</v>
      </c>
      <c r="F34" s="84"/>
      <c r="G34" s="84"/>
    </row>
    <row r="35" spans="2:7" ht="13.5" customHeight="1">
      <c r="B35" s="89" t="s">
        <v>106</v>
      </c>
      <c r="C35" s="89"/>
      <c r="D35" s="89">
        <v>2001</v>
      </c>
      <c r="E35" s="90">
        <v>7993119</v>
      </c>
      <c r="F35" s="84"/>
      <c r="G35" s="84"/>
    </row>
    <row r="36" spans="2:7" ht="13.5" customHeight="1">
      <c r="B36" s="89" t="s">
        <v>82</v>
      </c>
      <c r="C36" s="89"/>
      <c r="D36" s="89">
        <v>2001</v>
      </c>
      <c r="E36" s="90">
        <v>10001580.16</v>
      </c>
      <c r="F36" s="84"/>
      <c r="G36" s="84"/>
    </row>
    <row r="37" spans="2:7" ht="13.5" customHeight="1">
      <c r="B37" s="89" t="s">
        <v>247</v>
      </c>
      <c r="C37" s="89"/>
      <c r="D37" s="89">
        <v>2001</v>
      </c>
      <c r="E37" s="90">
        <v>24379745</v>
      </c>
      <c r="F37" s="84"/>
      <c r="G37" s="84"/>
    </row>
    <row r="38" spans="2:7" ht="13.5" customHeight="1">
      <c r="B38" s="89" t="s">
        <v>80</v>
      </c>
      <c r="C38" s="89"/>
      <c r="D38" s="89">
        <v>2001</v>
      </c>
      <c r="E38" s="90">
        <v>28137333</v>
      </c>
      <c r="F38" s="84"/>
      <c r="G38" s="84"/>
    </row>
    <row r="39" spans="2:7" ht="13.5" customHeight="1">
      <c r="B39" s="89" t="s">
        <v>249</v>
      </c>
      <c r="C39" s="89"/>
      <c r="D39" s="89">
        <v>2001</v>
      </c>
      <c r="E39" s="90">
        <v>114218650.56882209</v>
      </c>
      <c r="F39" s="84"/>
      <c r="G39" s="84"/>
    </row>
    <row r="40" spans="2:7" ht="13.5" customHeight="1">
      <c r="B40" s="89" t="s">
        <v>128</v>
      </c>
      <c r="C40" s="89"/>
      <c r="D40" s="89">
        <v>2001</v>
      </c>
      <c r="E40" s="90">
        <v>122098427.14000002</v>
      </c>
      <c r="F40" s="84"/>
      <c r="G40" s="84"/>
    </row>
    <row r="41" spans="2:7" ht="13.5" customHeight="1">
      <c r="B41" s="89" t="s">
        <v>100</v>
      </c>
      <c r="C41" s="89"/>
      <c r="D41" s="89">
        <v>2001</v>
      </c>
      <c r="E41" s="90">
        <v>195782596.64434403</v>
      </c>
      <c r="F41" s="84"/>
      <c r="G41" s="84"/>
    </row>
    <row r="42" spans="2:7" ht="13.5" customHeight="1">
      <c r="B42" s="89" t="s">
        <v>250</v>
      </c>
      <c r="C42" s="89"/>
      <c r="D42" s="89">
        <v>2001</v>
      </c>
      <c r="E42" s="90">
        <v>231835000</v>
      </c>
      <c r="F42" s="84"/>
      <c r="G42" s="84"/>
    </row>
    <row r="43" spans="2:7" ht="13.5" customHeight="1">
      <c r="B43" s="89" t="s">
        <v>95</v>
      </c>
      <c r="C43" s="89"/>
      <c r="D43" s="89">
        <v>2001</v>
      </c>
      <c r="E43" s="90">
        <v>464598056</v>
      </c>
      <c r="F43" s="84"/>
      <c r="G43" s="84"/>
    </row>
    <row r="44" spans="2:7" ht="13.5" customHeight="1">
      <c r="B44" s="89" t="s">
        <v>248</v>
      </c>
      <c r="C44" s="89"/>
      <c r="D44" s="89">
        <v>2001</v>
      </c>
      <c r="E44" s="90">
        <v>868646283.66688466</v>
      </c>
      <c r="F44" s="84"/>
      <c r="G44" s="84"/>
    </row>
    <row r="45" spans="2:7" ht="13.5" customHeight="1">
      <c r="B45" s="89" t="s">
        <v>3</v>
      </c>
      <c r="C45" s="89"/>
      <c r="D45" s="89">
        <v>2001</v>
      </c>
      <c r="E45" s="90">
        <v>3554734626.0754561</v>
      </c>
      <c r="F45" s="84"/>
      <c r="G45" s="84"/>
    </row>
    <row r="46" spans="2:7" ht="13.5" customHeight="1">
      <c r="B46" s="89" t="s">
        <v>105</v>
      </c>
      <c r="C46" s="89"/>
      <c r="D46" s="89">
        <v>2002</v>
      </c>
      <c r="E46" s="90">
        <v>1671713.8554216868</v>
      </c>
      <c r="F46" s="84"/>
      <c r="G46" s="84"/>
    </row>
    <row r="47" spans="2:7" ht="13.5" customHeight="1">
      <c r="B47" s="89" t="s">
        <v>246</v>
      </c>
      <c r="C47" s="89"/>
      <c r="D47" s="89">
        <v>2002</v>
      </c>
      <c r="E47" s="90">
        <v>4808633</v>
      </c>
      <c r="F47" s="84"/>
      <c r="G47" s="84"/>
    </row>
    <row r="48" spans="2:7" ht="13.5" customHeight="1">
      <c r="B48" s="89" t="s">
        <v>251</v>
      </c>
      <c r="C48" s="89"/>
      <c r="D48" s="89">
        <v>2002</v>
      </c>
      <c r="E48" s="90">
        <v>5071500</v>
      </c>
      <c r="F48" s="84"/>
      <c r="G48" s="84"/>
    </row>
    <row r="49" spans="2:7" ht="13.5" customHeight="1">
      <c r="B49" s="89" t="s">
        <v>2</v>
      </c>
      <c r="C49" s="89"/>
      <c r="D49" s="89">
        <v>2002</v>
      </c>
      <c r="E49" s="90">
        <v>5423104</v>
      </c>
      <c r="F49" s="84"/>
      <c r="G49" s="84"/>
    </row>
    <row r="50" spans="2:7" ht="13.5" customHeight="1">
      <c r="B50" s="89" t="s">
        <v>252</v>
      </c>
      <c r="C50" s="89"/>
      <c r="D50" s="89">
        <v>2002</v>
      </c>
      <c r="E50" s="90">
        <v>7246648</v>
      </c>
      <c r="F50" s="84"/>
      <c r="G50" s="84"/>
    </row>
    <row r="51" spans="2:7" ht="13.5" customHeight="1">
      <c r="B51" s="89" t="s">
        <v>82</v>
      </c>
      <c r="C51" s="89"/>
      <c r="D51" s="89">
        <v>2002</v>
      </c>
      <c r="E51" s="90">
        <v>9466086.9399999995</v>
      </c>
      <c r="F51" s="84"/>
      <c r="G51" s="84"/>
    </row>
    <row r="52" spans="2:7" ht="13.5" customHeight="1">
      <c r="B52" s="89" t="s">
        <v>106</v>
      </c>
      <c r="C52" s="89"/>
      <c r="D52" s="89">
        <v>2002</v>
      </c>
      <c r="E52" s="90">
        <v>16813126</v>
      </c>
      <c r="F52" s="84"/>
      <c r="G52" s="84"/>
    </row>
    <row r="53" spans="2:7" ht="13.5" customHeight="1">
      <c r="B53" s="89" t="s">
        <v>80</v>
      </c>
      <c r="C53" s="89"/>
      <c r="D53" s="89">
        <v>2002</v>
      </c>
      <c r="E53" s="90">
        <v>25611450</v>
      </c>
      <c r="F53" s="84"/>
      <c r="G53" s="84"/>
    </row>
    <row r="54" spans="2:7" ht="13.5" customHeight="1">
      <c r="B54" s="89" t="s">
        <v>247</v>
      </c>
      <c r="C54" s="89"/>
      <c r="D54" s="89">
        <v>2002</v>
      </c>
      <c r="E54" s="90">
        <v>39607102</v>
      </c>
      <c r="F54" s="84"/>
      <c r="G54" s="84"/>
    </row>
    <row r="55" spans="2:7" ht="13.5" customHeight="1">
      <c r="B55" s="89" t="s">
        <v>70</v>
      </c>
      <c r="C55" s="89"/>
      <c r="D55" s="89">
        <v>2002</v>
      </c>
      <c r="E55" s="90">
        <v>62717645.870000005</v>
      </c>
      <c r="F55" s="84"/>
      <c r="G55" s="84"/>
    </row>
    <row r="56" spans="2:7" ht="13.5" customHeight="1">
      <c r="B56" s="89" t="s">
        <v>128</v>
      </c>
      <c r="C56" s="89"/>
      <c r="D56" s="89">
        <v>2002</v>
      </c>
      <c r="E56" s="90">
        <v>150353683.47999999</v>
      </c>
      <c r="F56" s="84"/>
      <c r="G56" s="84"/>
    </row>
    <row r="57" spans="2:7" ht="13.5" customHeight="1">
      <c r="B57" s="89" t="s">
        <v>100</v>
      </c>
      <c r="C57" s="89"/>
      <c r="D57" s="89">
        <v>2002</v>
      </c>
      <c r="E57" s="90">
        <v>242030392.15686274</v>
      </c>
      <c r="F57" s="84"/>
      <c r="G57" s="84"/>
    </row>
    <row r="58" spans="2:7" ht="13.5" customHeight="1">
      <c r="B58" s="89" t="s">
        <v>250</v>
      </c>
      <c r="C58" s="89"/>
      <c r="D58" s="89">
        <v>2002</v>
      </c>
      <c r="E58" s="90">
        <v>297715000</v>
      </c>
      <c r="F58" s="84"/>
      <c r="G58" s="84"/>
    </row>
    <row r="59" spans="2:7" ht="13.5" customHeight="1">
      <c r="B59" s="89" t="s">
        <v>249</v>
      </c>
      <c r="C59" s="89"/>
      <c r="D59" s="89">
        <v>2002</v>
      </c>
      <c r="E59" s="90">
        <v>297932000.43794262</v>
      </c>
      <c r="F59" s="84"/>
      <c r="G59" s="84"/>
    </row>
    <row r="60" spans="2:7" ht="13.5" customHeight="1">
      <c r="B60" s="89" t="s">
        <v>95</v>
      </c>
      <c r="C60" s="89"/>
      <c r="D60" s="89">
        <v>2002</v>
      </c>
      <c r="E60" s="90">
        <v>496316838</v>
      </c>
      <c r="F60" s="84"/>
      <c r="G60" s="84"/>
    </row>
    <row r="61" spans="2:7" ht="13.5" customHeight="1">
      <c r="B61" s="89" t="s">
        <v>248</v>
      </c>
      <c r="C61" s="89"/>
      <c r="D61" s="89">
        <v>2002</v>
      </c>
      <c r="E61" s="90">
        <v>935419000.09348595</v>
      </c>
      <c r="F61" s="84"/>
      <c r="G61" s="84"/>
    </row>
    <row r="62" spans="2:7" ht="13.5" customHeight="1">
      <c r="B62" s="89" t="s">
        <v>3</v>
      </c>
      <c r="C62" s="89"/>
      <c r="D62" s="89">
        <v>2002</v>
      </c>
      <c r="E62" s="90">
        <v>3457083181.2028522</v>
      </c>
      <c r="F62" s="84"/>
      <c r="G62" s="84"/>
    </row>
    <row r="63" spans="2:7" ht="13.5" customHeight="1">
      <c r="B63" s="89" t="s">
        <v>85</v>
      </c>
      <c r="C63" s="89"/>
      <c r="D63" s="89">
        <v>2003</v>
      </c>
      <c r="E63" s="90">
        <v>1010202.9411764706</v>
      </c>
      <c r="F63" s="84"/>
      <c r="G63" s="84"/>
    </row>
    <row r="64" spans="2:7" ht="13.5" customHeight="1">
      <c r="B64" s="89" t="s">
        <v>105</v>
      </c>
      <c r="C64" s="89"/>
      <c r="D64" s="89">
        <v>2003</v>
      </c>
      <c r="E64" s="90">
        <v>2775045</v>
      </c>
      <c r="F64" s="84"/>
      <c r="G64" s="84"/>
    </row>
    <row r="65" spans="2:7" ht="13.5" customHeight="1">
      <c r="B65" s="89" t="s">
        <v>246</v>
      </c>
      <c r="C65" s="89"/>
      <c r="D65" s="89">
        <v>2003</v>
      </c>
      <c r="E65" s="90">
        <v>4387690.1811248809</v>
      </c>
      <c r="F65" s="84"/>
      <c r="G65" s="84"/>
    </row>
    <row r="66" spans="2:7" ht="13.5" customHeight="1">
      <c r="B66" s="89" t="s">
        <v>251</v>
      </c>
      <c r="C66" s="89"/>
      <c r="D66" s="89">
        <v>2003</v>
      </c>
      <c r="E66" s="90">
        <v>4627440</v>
      </c>
      <c r="F66" s="84"/>
      <c r="G66" s="84"/>
    </row>
    <row r="67" spans="2:7" ht="13.5" customHeight="1">
      <c r="B67" s="89" t="s">
        <v>2</v>
      </c>
      <c r="C67" s="89"/>
      <c r="D67" s="89">
        <v>2003</v>
      </c>
      <c r="E67" s="90">
        <v>6374306.5200000005</v>
      </c>
      <c r="F67" s="84"/>
      <c r="G67" s="84"/>
    </row>
    <row r="68" spans="2:7" ht="13.5" customHeight="1">
      <c r="B68" s="89" t="s">
        <v>252</v>
      </c>
      <c r="C68" s="89"/>
      <c r="D68" s="89">
        <v>2003</v>
      </c>
      <c r="E68" s="90">
        <v>7230083</v>
      </c>
      <c r="F68" s="84"/>
      <c r="G68" s="84"/>
    </row>
    <row r="69" spans="2:7" ht="13.5" customHeight="1">
      <c r="B69" s="89" t="s">
        <v>82</v>
      </c>
      <c r="C69" s="89"/>
      <c r="D69" s="89">
        <v>2003</v>
      </c>
      <c r="E69" s="90">
        <v>10925975.859999999</v>
      </c>
      <c r="F69" s="84"/>
      <c r="G69" s="84"/>
    </row>
    <row r="70" spans="2:7" ht="13.5" customHeight="1">
      <c r="B70" s="89" t="s">
        <v>106</v>
      </c>
      <c r="C70" s="89"/>
      <c r="D70" s="89">
        <v>2003</v>
      </c>
      <c r="E70" s="90">
        <v>15970650</v>
      </c>
      <c r="F70" s="84"/>
      <c r="G70" s="84"/>
    </row>
    <row r="71" spans="2:7" ht="13.5" customHeight="1">
      <c r="B71" s="89" t="s">
        <v>73</v>
      </c>
      <c r="C71" s="89"/>
      <c r="D71" s="89">
        <v>2003</v>
      </c>
      <c r="E71" s="90">
        <v>20283063</v>
      </c>
      <c r="F71" s="84"/>
      <c r="G71" s="84"/>
    </row>
    <row r="72" spans="2:7" ht="13.5" customHeight="1">
      <c r="B72" s="89" t="s">
        <v>80</v>
      </c>
      <c r="C72" s="89"/>
      <c r="D72" s="89">
        <v>2003</v>
      </c>
      <c r="E72" s="90">
        <v>39887254.901960783</v>
      </c>
      <c r="F72" s="84"/>
      <c r="G72" s="84"/>
    </row>
    <row r="73" spans="2:7" ht="13.5" customHeight="1">
      <c r="B73" s="89" t="s">
        <v>247</v>
      </c>
      <c r="C73" s="89"/>
      <c r="D73" s="89">
        <v>2003</v>
      </c>
      <c r="E73" s="90">
        <v>48191887</v>
      </c>
      <c r="F73" s="84"/>
      <c r="G73" s="84"/>
    </row>
    <row r="74" spans="2:7" ht="13.5" customHeight="1">
      <c r="B74" s="89" t="s">
        <v>70</v>
      </c>
      <c r="C74" s="89"/>
      <c r="D74" s="89">
        <v>2003</v>
      </c>
      <c r="E74" s="90">
        <v>115811785.79999998</v>
      </c>
      <c r="F74" s="84"/>
      <c r="G74" s="84"/>
    </row>
    <row r="75" spans="2:7" ht="13.5" customHeight="1">
      <c r="B75" s="89" t="s">
        <v>128</v>
      </c>
      <c r="C75" s="89"/>
      <c r="D75" s="89">
        <v>2003</v>
      </c>
      <c r="E75" s="90">
        <v>151113999.78</v>
      </c>
      <c r="F75" s="84"/>
      <c r="G75" s="84"/>
    </row>
    <row r="76" spans="2:7" ht="13.5" customHeight="1">
      <c r="B76" s="89" t="s">
        <v>100</v>
      </c>
      <c r="C76" s="89"/>
      <c r="D76" s="89">
        <v>2003</v>
      </c>
      <c r="E76" s="90">
        <v>266250000</v>
      </c>
      <c r="F76" s="84"/>
      <c r="G76" s="84"/>
    </row>
    <row r="77" spans="2:7" ht="13.5" customHeight="1">
      <c r="B77" s="89" t="s">
        <v>250</v>
      </c>
      <c r="C77" s="89"/>
      <c r="D77" s="89">
        <v>2003</v>
      </c>
      <c r="E77" s="90">
        <v>334032458.22000003</v>
      </c>
      <c r="F77" s="84"/>
      <c r="G77" s="84"/>
    </row>
    <row r="78" spans="2:7" ht="13.5" customHeight="1">
      <c r="B78" s="89" t="s">
        <v>249</v>
      </c>
      <c r="C78" s="89"/>
      <c r="D78" s="89">
        <v>2003</v>
      </c>
      <c r="E78" s="90">
        <v>485320329.44008023</v>
      </c>
      <c r="F78" s="84"/>
      <c r="G78" s="84"/>
    </row>
    <row r="79" spans="2:7" ht="13.5" customHeight="1">
      <c r="B79" s="89" t="s">
        <v>95</v>
      </c>
      <c r="C79" s="89"/>
      <c r="D79" s="89">
        <v>2003</v>
      </c>
      <c r="E79" s="90">
        <v>505692692.77431995</v>
      </c>
      <c r="F79" s="84"/>
      <c r="G79" s="84"/>
    </row>
    <row r="80" spans="2:7" ht="13.5" customHeight="1">
      <c r="B80" s="89" t="s">
        <v>248</v>
      </c>
      <c r="C80" s="89"/>
      <c r="D80" s="89">
        <v>2003</v>
      </c>
      <c r="E80" s="90">
        <v>957361350.06849396</v>
      </c>
      <c r="F80" s="84"/>
      <c r="G80" s="84"/>
    </row>
    <row r="81" spans="2:7" ht="13.5" customHeight="1">
      <c r="B81" s="89" t="s">
        <v>3</v>
      </c>
      <c r="C81" s="89"/>
      <c r="D81" s="89">
        <v>2003</v>
      </c>
      <c r="E81" s="90">
        <v>3447128757.7694573</v>
      </c>
      <c r="F81" s="84"/>
      <c r="G81" s="84"/>
    </row>
    <row r="82" spans="2:7" ht="13.5" customHeight="1">
      <c r="B82" s="89" t="s">
        <v>69</v>
      </c>
      <c r="C82" s="89"/>
      <c r="D82" s="89">
        <v>2004</v>
      </c>
      <c r="E82" s="90">
        <v>705321000</v>
      </c>
      <c r="F82" s="84"/>
      <c r="G82" s="84"/>
    </row>
    <row r="83" spans="2:7" ht="13.5" customHeight="1">
      <c r="B83" s="89" t="s">
        <v>70</v>
      </c>
      <c r="C83" s="89"/>
      <c r="D83" s="89">
        <v>2004</v>
      </c>
      <c r="E83" s="90">
        <v>114611000</v>
      </c>
      <c r="F83" s="84"/>
      <c r="G83" s="84"/>
    </row>
    <row r="84" spans="2:7" ht="13.5" customHeight="1">
      <c r="B84" s="89" t="s">
        <v>95</v>
      </c>
      <c r="C84" s="89"/>
      <c r="D84" s="89">
        <v>2004</v>
      </c>
      <c r="E84" s="90">
        <v>513575084.76416332</v>
      </c>
      <c r="F84" s="84"/>
      <c r="G84" s="84"/>
    </row>
    <row r="85" spans="2:7" ht="13.5" customHeight="1">
      <c r="B85" s="89" t="s">
        <v>1</v>
      </c>
      <c r="C85" s="89"/>
      <c r="D85" s="89">
        <v>2004</v>
      </c>
      <c r="E85" s="90">
        <v>11982508.292490114</v>
      </c>
      <c r="F85" s="84"/>
      <c r="G85" s="84"/>
    </row>
    <row r="86" spans="2:7" ht="13.5" customHeight="1">
      <c r="B86" s="89" t="s">
        <v>8</v>
      </c>
      <c r="C86" s="89"/>
      <c r="D86" s="89">
        <v>2004</v>
      </c>
      <c r="E86" s="90">
        <v>17481838.492799986</v>
      </c>
      <c r="F86" s="84"/>
      <c r="G86" s="84"/>
    </row>
    <row r="87" spans="2:7" ht="13.5" customHeight="1">
      <c r="B87" s="89" t="s">
        <v>253</v>
      </c>
      <c r="C87" s="89"/>
      <c r="D87" s="89">
        <v>2004</v>
      </c>
      <c r="E87" s="90">
        <v>51589175.178069994</v>
      </c>
      <c r="F87" s="84"/>
      <c r="G87" s="84"/>
    </row>
    <row r="88" spans="2:7" ht="13.5" customHeight="1">
      <c r="B88" s="89" t="s">
        <v>2</v>
      </c>
      <c r="C88" s="89"/>
      <c r="D88" s="89">
        <v>2004</v>
      </c>
      <c r="E88" s="90">
        <v>9831977.2400000002</v>
      </c>
      <c r="F88" s="84"/>
      <c r="G88" s="84"/>
    </row>
    <row r="89" spans="2:7" ht="13.5" customHeight="1">
      <c r="B89" s="89" t="s">
        <v>74</v>
      </c>
      <c r="C89" s="89"/>
      <c r="D89" s="89">
        <v>2004</v>
      </c>
      <c r="E89" s="90">
        <v>339437000</v>
      </c>
      <c r="F89" s="84"/>
      <c r="G89" s="84"/>
    </row>
    <row r="90" spans="2:7" ht="13.5" customHeight="1">
      <c r="B90" s="89" t="s">
        <v>105</v>
      </c>
      <c r="C90" s="89"/>
      <c r="D90" s="89">
        <v>2004</v>
      </c>
      <c r="E90" s="90">
        <v>4606574</v>
      </c>
      <c r="F90" s="84"/>
      <c r="G90" s="84"/>
    </row>
    <row r="91" spans="2:7" ht="13.5" customHeight="1">
      <c r="B91" s="89" t="s">
        <v>80</v>
      </c>
      <c r="C91" s="89"/>
      <c r="D91" s="89">
        <v>2004</v>
      </c>
      <c r="E91" s="90">
        <v>42736</v>
      </c>
      <c r="F91" s="84"/>
      <c r="G91" s="84"/>
    </row>
    <row r="92" spans="2:7" ht="13.5" customHeight="1">
      <c r="B92" s="89" t="s">
        <v>31</v>
      </c>
      <c r="C92" s="89"/>
      <c r="D92" s="89">
        <v>2004</v>
      </c>
      <c r="E92" s="90">
        <v>12741.83</v>
      </c>
      <c r="F92" s="84"/>
      <c r="G92" s="84"/>
    </row>
    <row r="93" spans="2:7" ht="13.5" customHeight="1">
      <c r="B93" s="89" t="s">
        <v>73</v>
      </c>
      <c r="C93" s="89"/>
      <c r="D93" s="89">
        <v>2004</v>
      </c>
      <c r="E93" s="90">
        <v>44177739</v>
      </c>
      <c r="F93" s="84"/>
      <c r="G93" s="84"/>
    </row>
    <row r="94" spans="2:7" ht="13.5" customHeight="1">
      <c r="B94" s="89" t="s">
        <v>82</v>
      </c>
      <c r="C94" s="89"/>
      <c r="D94" s="89">
        <v>2004</v>
      </c>
      <c r="E94" s="90">
        <v>9492370</v>
      </c>
      <c r="F94" s="84"/>
      <c r="G94" s="84"/>
    </row>
    <row r="95" spans="2:7" ht="13.5" customHeight="1">
      <c r="B95" s="89" t="s">
        <v>7</v>
      </c>
      <c r="C95" s="89"/>
      <c r="D95" s="89">
        <v>2004</v>
      </c>
      <c r="E95" s="90">
        <v>2876416.51</v>
      </c>
      <c r="F95" s="84"/>
      <c r="G95" s="84"/>
    </row>
    <row r="96" spans="2:7" ht="13.5" customHeight="1">
      <c r="B96" s="89" t="s">
        <v>102</v>
      </c>
      <c r="C96" s="89"/>
      <c r="D96" s="89">
        <v>2004</v>
      </c>
      <c r="E96" s="90">
        <v>542292</v>
      </c>
      <c r="F96" s="84"/>
      <c r="G96" s="84"/>
    </row>
    <row r="97" spans="2:7" ht="13.5" customHeight="1">
      <c r="B97" s="89" t="s">
        <v>106</v>
      </c>
      <c r="C97" s="89"/>
      <c r="D97" s="89">
        <v>2004</v>
      </c>
      <c r="E97" s="90">
        <v>10288005.289999999</v>
      </c>
      <c r="F97" s="84"/>
      <c r="G97" s="84"/>
    </row>
    <row r="98" spans="2:7" ht="13.5" customHeight="1">
      <c r="B98" s="89" t="s">
        <v>114</v>
      </c>
      <c r="C98" s="89"/>
      <c r="D98" s="89">
        <v>2004</v>
      </c>
      <c r="E98" s="90">
        <v>767043</v>
      </c>
      <c r="F98" s="84"/>
      <c r="G98" s="84"/>
    </row>
    <row r="99" spans="2:7" ht="13.5" customHeight="1">
      <c r="B99" s="89" t="s">
        <v>85</v>
      </c>
      <c r="C99" s="89"/>
      <c r="D99" s="89">
        <v>2004</v>
      </c>
      <c r="E99" s="90">
        <v>3650113.71</v>
      </c>
      <c r="F99" s="84"/>
      <c r="G99" s="84"/>
    </row>
    <row r="100" spans="2:7" ht="13.5" customHeight="1">
      <c r="B100" s="89" t="s">
        <v>214</v>
      </c>
      <c r="C100" s="89"/>
      <c r="D100" s="89">
        <v>2004</v>
      </c>
      <c r="E100" s="90">
        <v>14028285</v>
      </c>
      <c r="F100" s="84"/>
      <c r="G100" s="84"/>
    </row>
    <row r="101" spans="2:7" ht="13.5" customHeight="1">
      <c r="B101" s="89" t="s">
        <v>78</v>
      </c>
      <c r="C101" s="89"/>
      <c r="D101" s="89">
        <v>2004</v>
      </c>
      <c r="E101" s="90">
        <v>8252911</v>
      </c>
      <c r="F101" s="84"/>
      <c r="G101" s="84"/>
    </row>
    <row r="102" spans="2:7" ht="13.5" customHeight="1">
      <c r="B102" s="89" t="s">
        <v>6</v>
      </c>
      <c r="C102" s="89"/>
      <c r="D102" s="89">
        <v>2004</v>
      </c>
      <c r="E102" s="90">
        <v>6542047</v>
      </c>
      <c r="F102" s="84"/>
      <c r="G102" s="84"/>
    </row>
    <row r="103" spans="2:7" ht="13.5" customHeight="1">
      <c r="B103" s="89" t="s">
        <v>3</v>
      </c>
      <c r="C103" s="89"/>
      <c r="D103" s="89">
        <v>2004</v>
      </c>
      <c r="E103" s="90">
        <v>3459295858.7829714</v>
      </c>
      <c r="F103" s="84"/>
      <c r="G103" s="84"/>
    </row>
    <row r="104" spans="2:7" ht="13.5" customHeight="1">
      <c r="B104" s="89" t="s">
        <v>100</v>
      </c>
      <c r="C104" s="89"/>
      <c r="D104" s="89">
        <v>2004</v>
      </c>
      <c r="E104" s="90">
        <v>268796691</v>
      </c>
      <c r="F104" s="84"/>
      <c r="G104" s="84"/>
    </row>
    <row r="105" spans="2:7" ht="13.5" customHeight="1">
      <c r="B105" s="89" t="s">
        <v>99</v>
      </c>
      <c r="C105" s="89"/>
      <c r="D105" s="89">
        <v>2004</v>
      </c>
      <c r="E105" s="90">
        <v>1082415000</v>
      </c>
      <c r="F105" s="84"/>
      <c r="G105" s="84"/>
    </row>
    <row r="106" spans="2:7" ht="13.5" customHeight="1">
      <c r="B106" s="89" t="s">
        <v>128</v>
      </c>
      <c r="C106" s="89"/>
      <c r="D106" s="89">
        <v>2004</v>
      </c>
      <c r="E106" s="90">
        <v>157020237.48000002</v>
      </c>
      <c r="F106" s="84"/>
      <c r="G106" s="84"/>
    </row>
    <row r="107" spans="2:7" ht="13.5" customHeight="1">
      <c r="B107" s="89" t="s">
        <v>101</v>
      </c>
      <c r="C107" s="89"/>
      <c r="D107" s="89">
        <v>2004</v>
      </c>
      <c r="E107" s="90">
        <v>4600925.99</v>
      </c>
      <c r="F107" s="84"/>
      <c r="G107" s="84"/>
    </row>
    <row r="108" spans="2:7" ht="13.5" customHeight="1">
      <c r="B108" s="89" t="s">
        <v>104</v>
      </c>
      <c r="C108" s="89"/>
      <c r="D108" s="89">
        <v>2004</v>
      </c>
      <c r="E108" s="90">
        <v>7341942</v>
      </c>
      <c r="F108" s="84"/>
      <c r="G108" s="84"/>
    </row>
    <row r="109" spans="2:7" ht="13.5" customHeight="1">
      <c r="B109" s="89" t="s">
        <v>87</v>
      </c>
      <c r="C109" s="89"/>
      <c r="D109" s="89">
        <v>2004</v>
      </c>
      <c r="E109" s="90">
        <v>3803766</v>
      </c>
      <c r="F109" s="84"/>
      <c r="G109" s="84"/>
    </row>
    <row r="110" spans="2:7" ht="13.5" customHeight="1">
      <c r="B110" s="89" t="s">
        <v>69</v>
      </c>
      <c r="C110" s="89"/>
      <c r="D110" s="89">
        <v>2005</v>
      </c>
      <c r="E110" s="90">
        <v>930471000</v>
      </c>
      <c r="F110" s="84"/>
      <c r="G110" s="84"/>
    </row>
    <row r="111" spans="2:7" ht="13.5" customHeight="1">
      <c r="B111" s="89" t="s">
        <v>70</v>
      </c>
      <c r="C111" s="89"/>
      <c r="D111" s="89">
        <v>2005</v>
      </c>
      <c r="E111" s="90">
        <v>115588271.83</v>
      </c>
      <c r="F111" s="84"/>
      <c r="G111" s="84"/>
    </row>
    <row r="112" spans="2:7" ht="13.5" customHeight="1">
      <c r="B112" s="89" t="s">
        <v>1</v>
      </c>
      <c r="C112" s="89"/>
      <c r="D112" s="89">
        <v>2005</v>
      </c>
      <c r="E112" s="90">
        <v>13313604</v>
      </c>
      <c r="F112" s="84"/>
      <c r="G112" s="84"/>
    </row>
    <row r="113" spans="2:7" ht="13.5" customHeight="1">
      <c r="B113" s="89" t="s">
        <v>109</v>
      </c>
      <c r="C113" s="89"/>
      <c r="D113" s="89">
        <v>2005</v>
      </c>
      <c r="E113" s="90">
        <v>7938232</v>
      </c>
      <c r="F113" s="84"/>
      <c r="G113" s="84"/>
    </row>
    <row r="114" spans="2:7" ht="13.5" customHeight="1">
      <c r="B114" s="89" t="s">
        <v>8</v>
      </c>
      <c r="C114" s="89"/>
      <c r="D114" s="89">
        <v>2005</v>
      </c>
      <c r="E114" s="90">
        <v>29136397.487999976</v>
      </c>
      <c r="F114" s="84"/>
      <c r="G114" s="84"/>
    </row>
    <row r="115" spans="2:7" ht="13.5" customHeight="1">
      <c r="B115" s="89" t="s">
        <v>253</v>
      </c>
      <c r="C115" s="89"/>
      <c r="D115" s="89">
        <v>2005</v>
      </c>
      <c r="E115" s="90">
        <v>51508261</v>
      </c>
      <c r="F115" s="84"/>
      <c r="G115" s="84"/>
    </row>
    <row r="116" spans="2:7" ht="13.5" customHeight="1">
      <c r="B116" s="89" t="s">
        <v>2</v>
      </c>
      <c r="C116" s="89"/>
      <c r="D116" s="89">
        <v>2005</v>
      </c>
      <c r="E116" s="90">
        <v>19568481.219999999</v>
      </c>
      <c r="F116" s="84"/>
      <c r="G116" s="84"/>
    </row>
    <row r="117" spans="2:7" ht="13.5" customHeight="1">
      <c r="B117" s="89" t="s">
        <v>74</v>
      </c>
      <c r="C117" s="89"/>
      <c r="D117" s="89">
        <v>2005</v>
      </c>
      <c r="E117" s="90">
        <v>371333657</v>
      </c>
      <c r="F117" s="84"/>
      <c r="G117" s="84"/>
    </row>
    <row r="118" spans="2:7" ht="13.5" customHeight="1">
      <c r="B118" s="89" t="s">
        <v>105</v>
      </c>
      <c r="C118" s="89"/>
      <c r="D118" s="89">
        <v>2005</v>
      </c>
      <c r="E118" s="90">
        <v>7686677</v>
      </c>
      <c r="F118" s="84"/>
      <c r="G118" s="84"/>
    </row>
    <row r="119" spans="2:7" ht="13.5" customHeight="1">
      <c r="B119" s="89" t="s">
        <v>80</v>
      </c>
      <c r="C119" s="89"/>
      <c r="D119" s="89">
        <v>2005</v>
      </c>
      <c r="E119" s="90">
        <v>44695000</v>
      </c>
      <c r="F119" s="84"/>
      <c r="G119" s="84"/>
    </row>
    <row r="120" spans="2:7" ht="13.5" customHeight="1">
      <c r="B120" s="89" t="s">
        <v>31</v>
      </c>
      <c r="C120" s="89"/>
      <c r="D120" s="89">
        <v>2005</v>
      </c>
      <c r="E120" s="90">
        <v>728217</v>
      </c>
      <c r="F120" s="84"/>
      <c r="G120" s="84"/>
    </row>
    <row r="121" spans="2:7" ht="13.5" customHeight="1">
      <c r="B121" s="89" t="s">
        <v>73</v>
      </c>
      <c r="C121" s="89"/>
      <c r="D121" s="89">
        <v>2005</v>
      </c>
      <c r="E121" s="90">
        <v>47532464</v>
      </c>
      <c r="F121" s="84"/>
      <c r="G121" s="84"/>
    </row>
    <row r="122" spans="2:7" ht="13.5" customHeight="1">
      <c r="B122" s="89" t="s">
        <v>82</v>
      </c>
      <c r="C122" s="89"/>
      <c r="D122" s="89">
        <v>2005</v>
      </c>
      <c r="E122" s="90">
        <v>8475012</v>
      </c>
      <c r="F122" s="84"/>
      <c r="G122" s="84"/>
    </row>
    <row r="123" spans="2:7" ht="13.5" customHeight="1">
      <c r="B123" s="89" t="s">
        <v>102</v>
      </c>
      <c r="C123" s="89"/>
      <c r="D123" s="89">
        <v>2005</v>
      </c>
      <c r="E123" s="90">
        <v>767605</v>
      </c>
      <c r="F123" s="84"/>
      <c r="G123" s="84"/>
    </row>
    <row r="124" spans="2:7" ht="13.5" customHeight="1">
      <c r="B124" s="89" t="s">
        <v>106</v>
      </c>
      <c r="C124" s="89"/>
      <c r="D124" s="89">
        <v>2005</v>
      </c>
      <c r="E124" s="90">
        <v>10666324</v>
      </c>
      <c r="F124" s="84"/>
      <c r="G124" s="84"/>
    </row>
    <row r="125" spans="2:7" ht="13.5" customHeight="1">
      <c r="B125" s="89" t="s">
        <v>112</v>
      </c>
      <c r="C125" s="89"/>
      <c r="D125" s="89">
        <v>2005</v>
      </c>
      <c r="E125" s="90">
        <v>2785736</v>
      </c>
      <c r="F125" s="84"/>
      <c r="G125" s="84"/>
    </row>
    <row r="126" spans="2:7" ht="13.5" customHeight="1">
      <c r="B126" s="89" t="s">
        <v>85</v>
      </c>
      <c r="C126" s="89"/>
      <c r="D126" s="89">
        <v>2005</v>
      </c>
      <c r="E126" s="90">
        <v>4995806.46</v>
      </c>
      <c r="F126" s="84"/>
      <c r="G126" s="84"/>
    </row>
    <row r="127" spans="2:7" ht="13.5" customHeight="1">
      <c r="B127" s="89" t="s">
        <v>107</v>
      </c>
      <c r="C127" s="89"/>
      <c r="D127" s="89">
        <v>2005</v>
      </c>
      <c r="E127" s="90">
        <v>1263027.71</v>
      </c>
      <c r="F127" s="84"/>
      <c r="G127" s="84"/>
    </row>
    <row r="128" spans="2:7" ht="13.5" customHeight="1">
      <c r="B128" s="89" t="s">
        <v>214</v>
      </c>
      <c r="C128" s="89"/>
      <c r="D128" s="89">
        <v>2005</v>
      </c>
      <c r="E128" s="90">
        <v>9406115</v>
      </c>
      <c r="F128" s="84"/>
      <c r="G128" s="84"/>
    </row>
    <row r="129" spans="2:7" ht="13.5" customHeight="1">
      <c r="B129" s="89" t="s">
        <v>78</v>
      </c>
      <c r="C129" s="89"/>
      <c r="D129" s="89">
        <v>2005</v>
      </c>
      <c r="E129" s="90">
        <v>9279005</v>
      </c>
      <c r="F129" s="84"/>
      <c r="G129" s="84"/>
    </row>
    <row r="130" spans="2:7" ht="13.5" customHeight="1">
      <c r="B130" s="89" t="s">
        <v>3</v>
      </c>
      <c r="C130" s="89"/>
      <c r="D130" s="89">
        <v>2005</v>
      </c>
      <c r="E130" s="90">
        <v>3520367371.2601037</v>
      </c>
      <c r="F130" s="84"/>
      <c r="G130" s="84"/>
    </row>
    <row r="131" spans="2:7" ht="13.5" customHeight="1">
      <c r="B131" s="89" t="s">
        <v>100</v>
      </c>
      <c r="C131" s="89"/>
      <c r="D131" s="89">
        <v>2005</v>
      </c>
      <c r="E131" s="90">
        <v>211609000</v>
      </c>
      <c r="F131" s="84"/>
      <c r="G131" s="84"/>
    </row>
    <row r="132" spans="2:7" ht="13.5" customHeight="1">
      <c r="B132" s="89" t="s">
        <v>99</v>
      </c>
      <c r="C132" s="89"/>
      <c r="D132" s="89">
        <v>2005</v>
      </c>
      <c r="E132" s="90">
        <v>1502552000</v>
      </c>
      <c r="F132" s="84"/>
      <c r="G132" s="84"/>
    </row>
    <row r="133" spans="2:7" ht="13.5" customHeight="1">
      <c r="B133" s="89" t="s">
        <v>128</v>
      </c>
      <c r="C133" s="89"/>
      <c r="D133" s="89">
        <v>2005</v>
      </c>
      <c r="E133" s="90">
        <v>185029000</v>
      </c>
      <c r="F133" s="84"/>
      <c r="G133" s="84"/>
    </row>
    <row r="134" spans="2:7" ht="13.5" customHeight="1">
      <c r="B134" s="89" t="s">
        <v>104</v>
      </c>
      <c r="C134" s="89"/>
      <c r="D134" s="89">
        <v>2005</v>
      </c>
      <c r="E134" s="90">
        <v>5513363.4000000004</v>
      </c>
      <c r="F134" s="84"/>
      <c r="G134" s="84"/>
    </row>
    <row r="135" spans="2:7" ht="13.5" customHeight="1">
      <c r="B135" s="89" t="s">
        <v>87</v>
      </c>
      <c r="C135" s="89"/>
      <c r="D135" s="89">
        <v>2005</v>
      </c>
      <c r="E135" s="90">
        <v>1979578</v>
      </c>
      <c r="F135" s="84"/>
      <c r="G135" s="84"/>
    </row>
    <row r="136" spans="2:7" ht="13.5" customHeight="1">
      <c r="B136" s="89" t="s">
        <v>69</v>
      </c>
      <c r="C136" s="89"/>
      <c r="D136" s="89">
        <v>2006</v>
      </c>
      <c r="E136" s="90">
        <v>1324609000</v>
      </c>
      <c r="F136" s="84"/>
      <c r="G136" s="84"/>
    </row>
    <row r="137" spans="2:7" ht="13.5" customHeight="1">
      <c r="B137" s="89" t="s">
        <v>70</v>
      </c>
      <c r="C137" s="89"/>
      <c r="D137" s="89">
        <v>2006</v>
      </c>
      <c r="E137" s="90">
        <v>109572835.02000001</v>
      </c>
      <c r="F137" s="84"/>
      <c r="G137" s="84"/>
    </row>
    <row r="138" spans="2:7" ht="13.5" customHeight="1">
      <c r="B138" s="89" t="s">
        <v>1</v>
      </c>
      <c r="C138" s="89"/>
      <c r="D138" s="89">
        <v>2006</v>
      </c>
      <c r="E138" s="90">
        <v>16216371.41</v>
      </c>
      <c r="F138" s="84"/>
      <c r="G138" s="84"/>
    </row>
    <row r="139" spans="2:7" ht="13.5" customHeight="1">
      <c r="B139" s="89" t="s">
        <v>109</v>
      </c>
      <c r="C139" s="89"/>
      <c r="D139" s="89">
        <v>2006</v>
      </c>
      <c r="E139" s="90">
        <v>10189601</v>
      </c>
      <c r="F139" s="84"/>
      <c r="G139" s="84"/>
    </row>
    <row r="140" spans="2:7" ht="13.5" customHeight="1">
      <c r="B140" s="89" t="s">
        <v>8</v>
      </c>
      <c r="C140" s="89"/>
      <c r="D140" s="89">
        <v>2006</v>
      </c>
      <c r="E140" s="90">
        <v>24712702.80999998</v>
      </c>
      <c r="F140" s="84"/>
      <c r="G140" s="84"/>
    </row>
    <row r="141" spans="2:7" ht="13.5" customHeight="1">
      <c r="B141" s="89" t="s">
        <v>253</v>
      </c>
      <c r="C141" s="89"/>
      <c r="D141" s="89">
        <v>2006</v>
      </c>
      <c r="E141" s="90">
        <v>67720142.559999987</v>
      </c>
      <c r="F141" s="84"/>
      <c r="G141" s="84"/>
    </row>
    <row r="142" spans="2:7" ht="13.5" customHeight="1">
      <c r="B142" s="89" t="s">
        <v>2</v>
      </c>
      <c r="C142" s="89"/>
      <c r="D142" s="89">
        <v>2006</v>
      </c>
      <c r="E142" s="90">
        <v>18715939.93</v>
      </c>
      <c r="F142" s="84"/>
      <c r="G142" s="84"/>
    </row>
    <row r="143" spans="2:7" ht="13.5" customHeight="1">
      <c r="B143" s="89" t="s">
        <v>108</v>
      </c>
      <c r="C143" s="89"/>
      <c r="D143" s="89">
        <v>2006</v>
      </c>
      <c r="E143" s="90">
        <v>772319</v>
      </c>
      <c r="F143" s="84"/>
      <c r="G143" s="84"/>
    </row>
    <row r="144" spans="2:7" ht="13.5" customHeight="1">
      <c r="B144" s="89" t="s">
        <v>75</v>
      </c>
      <c r="C144" s="89"/>
      <c r="D144" s="89">
        <v>2006</v>
      </c>
      <c r="E144" s="90">
        <v>13088200</v>
      </c>
      <c r="F144" s="84"/>
      <c r="G144" s="84"/>
    </row>
    <row r="145" spans="2:7" ht="13.5" customHeight="1">
      <c r="B145" s="89" t="s">
        <v>74</v>
      </c>
      <c r="C145" s="89"/>
      <c r="D145" s="89">
        <v>2006</v>
      </c>
      <c r="E145" s="90">
        <v>471023458.33000004</v>
      </c>
      <c r="F145" s="84"/>
      <c r="G145" s="84"/>
    </row>
    <row r="146" spans="2:7" ht="13.5" customHeight="1">
      <c r="B146" s="89" t="s">
        <v>105</v>
      </c>
      <c r="C146" s="89"/>
      <c r="D146" s="89">
        <v>2006</v>
      </c>
      <c r="E146" s="90">
        <v>9201758.75</v>
      </c>
      <c r="F146" s="84"/>
      <c r="G146" s="84"/>
    </row>
    <row r="147" spans="2:7" ht="13.5" customHeight="1">
      <c r="B147" s="89" t="s">
        <v>80</v>
      </c>
      <c r="C147" s="89"/>
      <c r="D147" s="89">
        <v>2006</v>
      </c>
      <c r="E147" s="90">
        <v>48071000</v>
      </c>
      <c r="F147" s="84"/>
      <c r="G147" s="84"/>
    </row>
    <row r="148" spans="2:7" ht="13.5" customHeight="1">
      <c r="B148" s="89" t="s">
        <v>73</v>
      </c>
      <c r="C148" s="89"/>
      <c r="D148" s="89">
        <v>2006</v>
      </c>
      <c r="E148" s="90">
        <v>61223736.270000003</v>
      </c>
      <c r="F148" s="84"/>
      <c r="G148" s="84"/>
    </row>
    <row r="149" spans="2:7" ht="13.5" customHeight="1">
      <c r="B149" s="89" t="s">
        <v>82</v>
      </c>
      <c r="C149" s="89"/>
      <c r="D149" s="89">
        <v>2006</v>
      </c>
      <c r="E149" s="90">
        <v>8462670</v>
      </c>
      <c r="F149" s="84"/>
      <c r="G149" s="84"/>
    </row>
    <row r="150" spans="2:7" ht="13.5" customHeight="1">
      <c r="B150" s="89" t="s">
        <v>7</v>
      </c>
      <c r="C150" s="89"/>
      <c r="D150" s="89">
        <v>2006</v>
      </c>
      <c r="E150" s="90">
        <v>1090196</v>
      </c>
      <c r="F150" s="84"/>
      <c r="G150" s="84"/>
    </row>
    <row r="151" spans="2:7" ht="13.5" customHeight="1">
      <c r="B151" s="95" t="s">
        <v>102</v>
      </c>
      <c r="C151" s="89"/>
      <c r="D151" s="89">
        <v>2006</v>
      </c>
      <c r="E151" s="90">
        <v>3561209</v>
      </c>
      <c r="F151" s="84"/>
      <c r="G151" s="84"/>
    </row>
    <row r="152" spans="2:7" ht="13.5" customHeight="1">
      <c r="B152" s="95" t="s">
        <v>106</v>
      </c>
      <c r="C152" s="89"/>
      <c r="D152" s="89">
        <v>2006</v>
      </c>
      <c r="E152" s="90">
        <v>6585675</v>
      </c>
      <c r="F152" s="84"/>
      <c r="G152" s="84"/>
    </row>
    <row r="153" spans="2:7" ht="13.5" customHeight="1">
      <c r="B153" s="89" t="s">
        <v>112</v>
      </c>
      <c r="C153" s="89"/>
      <c r="D153" s="89">
        <v>2006</v>
      </c>
      <c r="E153" s="90">
        <v>3845750</v>
      </c>
      <c r="F153" s="84"/>
      <c r="G153" s="84"/>
    </row>
    <row r="154" spans="2:7" ht="13.5" customHeight="1">
      <c r="B154" s="89" t="s">
        <v>85</v>
      </c>
      <c r="C154" s="89"/>
      <c r="D154" s="89">
        <v>2006</v>
      </c>
      <c r="E154" s="90">
        <v>7748822</v>
      </c>
      <c r="F154" s="84"/>
      <c r="G154" s="84"/>
    </row>
    <row r="155" spans="2:7" ht="13.5" customHeight="1">
      <c r="B155" s="89" t="s">
        <v>214</v>
      </c>
      <c r="C155" s="89"/>
      <c r="D155" s="89">
        <v>2006</v>
      </c>
      <c r="E155" s="90">
        <v>13939416.826346103</v>
      </c>
      <c r="F155" s="84"/>
      <c r="G155" s="84"/>
    </row>
    <row r="156" spans="2:7" ht="13.5" customHeight="1">
      <c r="B156" s="89" t="s">
        <v>78</v>
      </c>
      <c r="C156" s="89"/>
      <c r="D156" s="89">
        <v>2006</v>
      </c>
      <c r="E156" s="90">
        <v>10071.41</v>
      </c>
      <c r="F156" s="84"/>
      <c r="G156" s="84"/>
    </row>
    <row r="157" spans="2:7" ht="13.5" customHeight="1">
      <c r="B157" s="89" t="s">
        <v>3</v>
      </c>
      <c r="C157" s="89"/>
      <c r="D157" s="89">
        <v>2006</v>
      </c>
      <c r="E157" s="90">
        <v>5901511752.5374918</v>
      </c>
      <c r="F157" s="84"/>
      <c r="G157" s="84"/>
    </row>
    <row r="158" spans="2:7" ht="13.5" customHeight="1">
      <c r="B158" s="89" t="s">
        <v>128</v>
      </c>
      <c r="C158" s="89"/>
      <c r="D158" s="89">
        <v>2006</v>
      </c>
      <c r="E158" s="90">
        <v>212367000</v>
      </c>
      <c r="F158" s="84"/>
      <c r="G158" s="84"/>
    </row>
    <row r="159" spans="2:7" ht="13.5" customHeight="1">
      <c r="B159" s="89" t="s">
        <v>101</v>
      </c>
      <c r="C159" s="89"/>
      <c r="D159" s="89">
        <v>2006</v>
      </c>
      <c r="E159" s="90">
        <v>2136589.7200000002</v>
      </c>
      <c r="F159" s="84"/>
      <c r="G159" s="84"/>
    </row>
    <row r="160" spans="2:7" ht="13.5" customHeight="1">
      <c r="B160" s="89" t="s">
        <v>87</v>
      </c>
      <c r="C160" s="89"/>
      <c r="D160" s="89">
        <v>2006</v>
      </c>
      <c r="E160" s="90">
        <v>984358.8600000001</v>
      </c>
      <c r="F160" s="84"/>
      <c r="G160" s="84"/>
    </row>
    <row r="161" spans="2:7" ht="13.5" customHeight="1">
      <c r="B161" s="89" t="s">
        <v>69</v>
      </c>
      <c r="C161" s="89"/>
      <c r="D161" s="89">
        <v>2007</v>
      </c>
      <c r="E161" s="90">
        <v>1803204000</v>
      </c>
      <c r="F161" s="84"/>
      <c r="G161" s="84"/>
    </row>
    <row r="162" spans="2:7" ht="13.5" customHeight="1">
      <c r="B162" s="89" t="s">
        <v>70</v>
      </c>
      <c r="C162" s="89"/>
      <c r="D162" s="89">
        <v>2007</v>
      </c>
      <c r="E162" s="90">
        <v>113637146.57999998</v>
      </c>
      <c r="F162" s="84"/>
      <c r="G162" s="84"/>
    </row>
    <row r="163" spans="2:7" ht="13.5" customHeight="1">
      <c r="B163" s="89" t="s">
        <v>1</v>
      </c>
      <c r="C163" s="89"/>
      <c r="D163" s="89">
        <v>2007</v>
      </c>
      <c r="E163" s="90">
        <v>17440305</v>
      </c>
      <c r="F163" s="84"/>
      <c r="G163" s="84"/>
    </row>
    <row r="164" spans="2:7" ht="13.5" customHeight="1">
      <c r="B164" s="89" t="s">
        <v>109</v>
      </c>
      <c r="C164" s="89"/>
      <c r="D164" s="89">
        <v>2007</v>
      </c>
      <c r="E164" s="90">
        <v>10362774</v>
      </c>
      <c r="F164" s="84"/>
      <c r="G164" s="84"/>
    </row>
    <row r="165" spans="2:7" ht="13.5" customHeight="1">
      <c r="B165" s="89" t="s">
        <v>117</v>
      </c>
      <c r="C165" s="89"/>
      <c r="D165" s="89">
        <v>2007</v>
      </c>
      <c r="E165" s="90">
        <v>128341</v>
      </c>
      <c r="F165" s="84"/>
      <c r="G165" s="84"/>
    </row>
    <row r="166" spans="2:7" ht="13.5" customHeight="1">
      <c r="B166" s="89" t="s">
        <v>8</v>
      </c>
      <c r="C166" s="89"/>
      <c r="D166" s="89">
        <v>2007</v>
      </c>
      <c r="E166" s="90">
        <v>33381007.125795003</v>
      </c>
      <c r="F166" s="84"/>
      <c r="G166" s="84"/>
    </row>
    <row r="167" spans="2:7" ht="13.5" customHeight="1">
      <c r="B167" s="89" t="s">
        <v>96</v>
      </c>
      <c r="C167" s="89"/>
      <c r="D167" s="89">
        <v>2007</v>
      </c>
      <c r="E167" s="90">
        <v>3292852</v>
      </c>
      <c r="F167" s="84"/>
      <c r="G167" s="84"/>
    </row>
    <row r="168" spans="2:7" ht="13.5" customHeight="1">
      <c r="B168" s="89" t="s">
        <v>253</v>
      </c>
      <c r="C168" s="89"/>
      <c r="D168" s="89">
        <v>2007</v>
      </c>
      <c r="E168" s="90">
        <v>79455000</v>
      </c>
      <c r="F168" s="84"/>
      <c r="G168" s="84"/>
    </row>
    <row r="169" spans="2:7" ht="13.5" customHeight="1">
      <c r="B169" s="89" t="s">
        <v>2</v>
      </c>
      <c r="C169" s="89"/>
      <c r="D169" s="89">
        <v>2007</v>
      </c>
      <c r="E169" s="90">
        <v>14715329.030000001</v>
      </c>
      <c r="F169" s="84"/>
      <c r="G169" s="84"/>
    </row>
    <row r="170" spans="2:7" ht="13.5" customHeight="1">
      <c r="B170" s="89" t="s">
        <v>108</v>
      </c>
      <c r="C170" s="89"/>
      <c r="D170" s="89">
        <v>2007</v>
      </c>
      <c r="E170" s="90">
        <v>764311</v>
      </c>
      <c r="F170" s="84"/>
      <c r="G170" s="84"/>
    </row>
    <row r="171" spans="2:7" ht="13.5" customHeight="1">
      <c r="B171" s="89" t="s">
        <v>75</v>
      </c>
      <c r="C171" s="89"/>
      <c r="D171" s="89">
        <v>2007</v>
      </c>
      <c r="E171" s="90">
        <v>42013532</v>
      </c>
      <c r="F171" s="84"/>
      <c r="G171" s="84"/>
    </row>
    <row r="172" spans="2:7" ht="13.5" customHeight="1">
      <c r="B172" s="95" t="s">
        <v>74</v>
      </c>
      <c r="C172" s="89"/>
      <c r="D172" s="89">
        <v>2007</v>
      </c>
      <c r="E172" s="90">
        <v>580867587.06999993</v>
      </c>
      <c r="F172" s="84"/>
      <c r="G172" s="84"/>
    </row>
    <row r="173" spans="2:7" ht="13.5" customHeight="1">
      <c r="B173" s="95" t="s">
        <v>105</v>
      </c>
      <c r="C173" s="89"/>
      <c r="D173" s="89">
        <v>2007</v>
      </c>
      <c r="E173" s="90">
        <v>9223475.0700000003</v>
      </c>
      <c r="F173" s="84"/>
      <c r="G173" s="84"/>
    </row>
    <row r="174" spans="2:7" ht="13.5" customHeight="1">
      <c r="B174" s="95" t="s">
        <v>80</v>
      </c>
      <c r="C174" s="89"/>
      <c r="D174" s="89">
        <v>2007</v>
      </c>
      <c r="E174" s="90">
        <v>53656</v>
      </c>
      <c r="F174" s="84"/>
      <c r="G174" s="84"/>
    </row>
    <row r="175" spans="2:7" ht="13.5" customHeight="1">
      <c r="B175" s="89" t="s">
        <v>31</v>
      </c>
      <c r="C175" s="89"/>
      <c r="D175" s="89">
        <v>2007</v>
      </c>
      <c r="E175" s="90">
        <v>1035542.29</v>
      </c>
      <c r="F175" s="84"/>
      <c r="G175" s="84"/>
    </row>
    <row r="176" spans="2:7" ht="13.5" customHeight="1">
      <c r="B176" s="89" t="s">
        <v>73</v>
      </c>
      <c r="C176" s="89"/>
      <c r="D176" s="89">
        <v>2007</v>
      </c>
      <c r="E176" s="90">
        <v>69824696</v>
      </c>
      <c r="F176" s="84"/>
      <c r="G176" s="84"/>
    </row>
    <row r="177" spans="2:7" ht="13.5" customHeight="1">
      <c r="B177" s="89" t="s">
        <v>82</v>
      </c>
      <c r="C177" s="89"/>
      <c r="D177" s="89">
        <v>2007</v>
      </c>
      <c r="E177" s="90">
        <v>7547871.6190696796</v>
      </c>
      <c r="F177" s="84"/>
      <c r="G177" s="84"/>
    </row>
    <row r="178" spans="2:7" ht="13.5" customHeight="1">
      <c r="B178" s="89" t="s">
        <v>119</v>
      </c>
      <c r="C178" s="89"/>
      <c r="D178" s="89">
        <v>2007</v>
      </c>
      <c r="E178" s="90">
        <v>120463</v>
      </c>
      <c r="F178" s="84"/>
      <c r="G178" s="84"/>
    </row>
    <row r="179" spans="2:7" ht="13.5" customHeight="1">
      <c r="B179" s="95" t="s">
        <v>102</v>
      </c>
      <c r="C179" s="89"/>
      <c r="D179" s="89">
        <v>2007</v>
      </c>
      <c r="E179" s="90">
        <v>1053001</v>
      </c>
      <c r="F179" s="84"/>
      <c r="G179" s="84"/>
    </row>
    <row r="180" spans="2:7" ht="13.5" customHeight="1">
      <c r="B180" s="89" t="s">
        <v>84</v>
      </c>
      <c r="C180" s="89"/>
      <c r="D180" s="89">
        <v>2007</v>
      </c>
      <c r="E180" s="90">
        <v>93150</v>
      </c>
      <c r="F180" s="84"/>
      <c r="G180" s="84"/>
    </row>
    <row r="181" spans="2:7" ht="13.5" customHeight="1">
      <c r="B181" s="89" t="s">
        <v>114</v>
      </c>
      <c r="C181" s="89"/>
      <c r="D181" s="89">
        <v>2007</v>
      </c>
      <c r="E181" s="90">
        <v>1222954</v>
      </c>
      <c r="F181" s="84"/>
      <c r="G181" s="84"/>
    </row>
    <row r="182" spans="2:7" ht="13.5" customHeight="1">
      <c r="B182" s="89" t="s">
        <v>54</v>
      </c>
      <c r="C182" s="89"/>
      <c r="D182" s="89">
        <v>2007</v>
      </c>
      <c r="E182" s="90">
        <v>107165</v>
      </c>
      <c r="F182" s="84"/>
      <c r="G182" s="84"/>
    </row>
    <row r="183" spans="2:7" ht="13.5" customHeight="1">
      <c r="B183" s="89" t="s">
        <v>85</v>
      </c>
      <c r="C183" s="89"/>
      <c r="D183" s="89">
        <v>2007</v>
      </c>
      <c r="E183" s="90">
        <v>10038949</v>
      </c>
      <c r="F183" s="84"/>
      <c r="G183" s="84"/>
    </row>
    <row r="184" spans="2:7" ht="13.5" customHeight="1">
      <c r="B184" s="89" t="s">
        <v>214</v>
      </c>
      <c r="C184" s="89"/>
      <c r="D184" s="89">
        <v>2007</v>
      </c>
      <c r="E184" s="90">
        <v>14705663</v>
      </c>
      <c r="F184" s="84"/>
      <c r="G184" s="84"/>
    </row>
    <row r="185" spans="2:7" ht="13.5" customHeight="1">
      <c r="B185" s="95" t="s">
        <v>78</v>
      </c>
      <c r="C185" s="89"/>
      <c r="D185" s="89">
        <v>2007</v>
      </c>
      <c r="E185" s="90">
        <v>10010889</v>
      </c>
      <c r="F185" s="84"/>
      <c r="G185" s="84"/>
    </row>
    <row r="186" spans="2:7" ht="13.5" customHeight="1">
      <c r="B186" s="95" t="s">
        <v>3</v>
      </c>
      <c r="C186" s="89"/>
      <c r="D186" s="89">
        <v>2007</v>
      </c>
      <c r="E186" s="90">
        <v>6493274000</v>
      </c>
      <c r="F186" s="84"/>
      <c r="G186" s="84"/>
    </row>
    <row r="187" spans="2:7" ht="13.5" customHeight="1">
      <c r="B187" s="89" t="s">
        <v>219</v>
      </c>
      <c r="C187" s="89"/>
      <c r="D187" s="89">
        <v>2007</v>
      </c>
      <c r="E187" s="90">
        <v>134471</v>
      </c>
      <c r="F187" s="84"/>
      <c r="G187" s="84"/>
    </row>
    <row r="188" spans="2:7" ht="13.5" customHeight="1">
      <c r="B188" s="89" t="s">
        <v>128</v>
      </c>
      <c r="C188" s="89"/>
      <c r="D188" s="89">
        <v>2007</v>
      </c>
      <c r="E188" s="90">
        <v>286507496</v>
      </c>
      <c r="F188" s="84"/>
      <c r="G188" s="84"/>
    </row>
    <row r="189" spans="2:7" ht="13.5" customHeight="1">
      <c r="B189" s="95" t="s">
        <v>101</v>
      </c>
      <c r="C189" s="89"/>
      <c r="D189" s="89">
        <v>2007</v>
      </c>
      <c r="E189" s="90">
        <v>29816000</v>
      </c>
      <c r="F189" s="84"/>
      <c r="G189" s="84"/>
    </row>
    <row r="190" spans="2:7" ht="13.5" customHeight="1">
      <c r="B190" s="89" t="s">
        <v>124</v>
      </c>
      <c r="C190" s="89"/>
      <c r="D190" s="89">
        <v>2007</v>
      </c>
      <c r="E190" s="90">
        <v>201810</v>
      </c>
      <c r="F190" s="84"/>
      <c r="G190" s="84"/>
    </row>
    <row r="191" spans="2:7" ht="13.5" customHeight="1">
      <c r="B191" s="89" t="s">
        <v>126</v>
      </c>
      <c r="C191" s="89"/>
      <c r="D191" s="89">
        <v>2007</v>
      </c>
      <c r="E191" s="90">
        <v>105262.73</v>
      </c>
      <c r="F191" s="84"/>
      <c r="G191" s="84"/>
    </row>
    <row r="192" spans="2:7" ht="13.5" customHeight="1">
      <c r="B192" s="89" t="s">
        <v>122</v>
      </c>
      <c r="C192" s="89"/>
      <c r="D192" s="89">
        <v>2007</v>
      </c>
      <c r="E192" s="90">
        <v>33178</v>
      </c>
      <c r="F192" s="84"/>
      <c r="G192" s="84"/>
    </row>
    <row r="193" spans="2:7" ht="13.5" customHeight="1">
      <c r="B193" s="89" t="s">
        <v>115</v>
      </c>
      <c r="C193" s="89"/>
      <c r="D193" s="89">
        <v>2007</v>
      </c>
      <c r="E193" s="90">
        <v>434632</v>
      </c>
      <c r="F193" s="84"/>
      <c r="G193" s="84"/>
    </row>
    <row r="194" spans="2:7" ht="13.5" customHeight="1">
      <c r="B194" s="89" t="s">
        <v>104</v>
      </c>
      <c r="C194" s="89"/>
      <c r="D194" s="89">
        <v>2007</v>
      </c>
      <c r="E194" s="90">
        <v>5842620</v>
      </c>
      <c r="F194" s="84"/>
      <c r="G194" s="84"/>
    </row>
    <row r="195" spans="2:7" ht="13.5" customHeight="1">
      <c r="B195" s="89" t="s">
        <v>87</v>
      </c>
      <c r="C195" s="89"/>
      <c r="D195" s="89">
        <v>2007</v>
      </c>
      <c r="E195" s="90">
        <v>702965</v>
      </c>
      <c r="F195" s="84"/>
      <c r="G195" s="84"/>
    </row>
    <row r="196" spans="2:7" ht="13.5" customHeight="1">
      <c r="B196" s="89" t="s">
        <v>69</v>
      </c>
      <c r="C196" s="89"/>
      <c r="D196" s="89">
        <v>2008</v>
      </c>
      <c r="E196" s="90">
        <v>2175415000</v>
      </c>
      <c r="F196" s="84"/>
      <c r="G196" s="84"/>
    </row>
    <row r="197" spans="2:7" ht="13.5" customHeight="1">
      <c r="B197" s="89" t="s">
        <v>70</v>
      </c>
      <c r="C197" s="89"/>
      <c r="D197" s="89">
        <v>2008</v>
      </c>
      <c r="E197" s="90">
        <v>115604548.50999999</v>
      </c>
      <c r="F197" s="84"/>
      <c r="G197" s="84"/>
    </row>
    <row r="198" spans="2:7" ht="13.5" customHeight="1">
      <c r="B198" s="89" t="s">
        <v>109</v>
      </c>
      <c r="C198" s="89"/>
      <c r="D198" s="89">
        <v>2008</v>
      </c>
      <c r="E198" s="90">
        <v>8472913</v>
      </c>
      <c r="F198" s="84"/>
      <c r="G198" s="84"/>
    </row>
    <row r="199" spans="2:7" ht="13.5" customHeight="1">
      <c r="B199" s="95" t="s">
        <v>121</v>
      </c>
      <c r="C199" s="89"/>
      <c r="D199" s="89">
        <v>2008</v>
      </c>
      <c r="E199" s="90">
        <v>1260206</v>
      </c>
      <c r="F199" s="84"/>
      <c r="G199" s="84"/>
    </row>
    <row r="200" spans="2:7" ht="13.5" customHeight="1">
      <c r="B200" s="89" t="s">
        <v>117</v>
      </c>
      <c r="C200" s="89"/>
      <c r="D200" s="89">
        <v>2008</v>
      </c>
      <c r="E200" s="90">
        <v>202208</v>
      </c>
      <c r="F200" s="84"/>
      <c r="G200" s="84"/>
    </row>
    <row r="201" spans="2:7" ht="13.5" customHeight="1">
      <c r="B201" s="89" t="s">
        <v>120</v>
      </c>
      <c r="C201" s="89"/>
      <c r="D201" s="89">
        <v>2008</v>
      </c>
      <c r="E201" s="90">
        <v>3178880</v>
      </c>
      <c r="F201" s="84"/>
      <c r="G201" s="84"/>
    </row>
    <row r="202" spans="2:7" ht="13.5" customHeight="1">
      <c r="B202" s="89" t="s">
        <v>8</v>
      </c>
      <c r="C202" s="89"/>
      <c r="D202" s="89">
        <v>2008</v>
      </c>
      <c r="E202" s="90">
        <v>33338428.528255366</v>
      </c>
      <c r="F202" s="84"/>
      <c r="G202" s="84"/>
    </row>
    <row r="203" spans="2:7" ht="13.5" customHeight="1">
      <c r="B203" s="89" t="s">
        <v>96</v>
      </c>
      <c r="C203" s="89"/>
      <c r="D203" s="89">
        <v>2008</v>
      </c>
      <c r="E203" s="90">
        <v>8014442.9699999997</v>
      </c>
      <c r="F203" s="84"/>
      <c r="G203" s="84"/>
    </row>
    <row r="204" spans="2:7" ht="13.5" customHeight="1">
      <c r="B204" s="89" t="s">
        <v>253</v>
      </c>
      <c r="C204" s="89"/>
      <c r="D204" s="89">
        <v>2008</v>
      </c>
      <c r="E204" s="90">
        <v>89408000</v>
      </c>
      <c r="F204" s="84"/>
      <c r="G204" s="84"/>
    </row>
    <row r="205" spans="2:7" ht="13.5" customHeight="1">
      <c r="B205" s="89" t="s">
        <v>2</v>
      </c>
      <c r="C205" s="89"/>
      <c r="D205" s="89">
        <v>2008</v>
      </c>
      <c r="E205" s="90">
        <v>12577859.739999998</v>
      </c>
      <c r="F205" s="84"/>
      <c r="G205" s="84"/>
    </row>
    <row r="206" spans="2:7" ht="13.5" customHeight="1">
      <c r="B206" s="89" t="s">
        <v>108</v>
      </c>
      <c r="C206" s="89"/>
      <c r="D206" s="89">
        <v>2008</v>
      </c>
      <c r="E206" s="90">
        <v>36601</v>
      </c>
      <c r="F206" s="84"/>
      <c r="G206" s="84"/>
    </row>
    <row r="207" spans="2:7" ht="13.5" customHeight="1">
      <c r="B207" s="89" t="s">
        <v>75</v>
      </c>
      <c r="C207" s="89"/>
      <c r="D207" s="89">
        <v>2008</v>
      </c>
      <c r="E207" s="90">
        <v>60313972.409999996</v>
      </c>
      <c r="F207" s="84"/>
      <c r="G207" s="84"/>
    </row>
    <row r="208" spans="2:7" ht="13.5" customHeight="1">
      <c r="B208" s="89" t="s">
        <v>74</v>
      </c>
      <c r="C208" s="89"/>
      <c r="D208" s="89">
        <v>2008</v>
      </c>
      <c r="E208" s="90">
        <v>699818637.68999994</v>
      </c>
      <c r="F208" s="84"/>
      <c r="G208" s="84"/>
    </row>
    <row r="209" spans="2:7" ht="13.5" customHeight="1">
      <c r="B209" s="89" t="s">
        <v>127</v>
      </c>
      <c r="C209" s="89"/>
      <c r="D209" s="89">
        <v>2008</v>
      </c>
      <c r="E209" s="90">
        <v>2071240.55</v>
      </c>
      <c r="F209" s="84"/>
      <c r="G209" s="84"/>
    </row>
    <row r="210" spans="2:7" ht="13.5" customHeight="1">
      <c r="B210" s="89" t="s">
        <v>105</v>
      </c>
      <c r="C210" s="89"/>
      <c r="D210" s="89">
        <v>2008</v>
      </c>
      <c r="E210" s="90">
        <v>15598982.950000001</v>
      </c>
      <c r="F210" s="84"/>
      <c r="G210" s="84"/>
    </row>
    <row r="211" spans="2:7" ht="13.5" customHeight="1">
      <c r="B211" s="89" t="s">
        <v>80</v>
      </c>
      <c r="C211" s="89"/>
      <c r="D211" s="89">
        <v>2008</v>
      </c>
      <c r="E211" s="90">
        <v>58794394.829999998</v>
      </c>
      <c r="F211" s="84"/>
      <c r="G211" s="84"/>
    </row>
    <row r="212" spans="2:7" ht="13.5" customHeight="1">
      <c r="B212" s="89" t="s">
        <v>31</v>
      </c>
      <c r="C212" s="89"/>
      <c r="D212" s="89">
        <v>2008</v>
      </c>
      <c r="E212" s="90">
        <v>3073686.62</v>
      </c>
      <c r="F212" s="84"/>
      <c r="G212" s="84"/>
    </row>
    <row r="213" spans="2:7" ht="13.5" customHeight="1">
      <c r="B213" s="89" t="s">
        <v>73</v>
      </c>
      <c r="C213" s="89"/>
      <c r="D213" s="89">
        <v>2008</v>
      </c>
      <c r="E213" s="90">
        <v>54783678.409999996</v>
      </c>
      <c r="F213" s="84"/>
      <c r="G213" s="84"/>
    </row>
    <row r="214" spans="2:7" ht="13.5" customHeight="1">
      <c r="B214" s="95" t="s">
        <v>82</v>
      </c>
      <c r="C214" s="89"/>
      <c r="D214" s="89">
        <v>2008</v>
      </c>
      <c r="E214" s="90">
        <v>7240881.9299999997</v>
      </c>
      <c r="F214" s="84"/>
      <c r="G214" s="84"/>
    </row>
    <row r="215" spans="2:7" ht="13.5" customHeight="1">
      <c r="B215" s="89" t="s">
        <v>83</v>
      </c>
      <c r="C215" s="89"/>
      <c r="D215" s="89">
        <v>2008</v>
      </c>
      <c r="E215" s="90">
        <v>899019.99105577148</v>
      </c>
      <c r="F215" s="84"/>
      <c r="G215" s="84"/>
    </row>
    <row r="216" spans="2:7" ht="13.5" customHeight="1">
      <c r="B216" s="95" t="s">
        <v>113</v>
      </c>
      <c r="C216" s="89"/>
      <c r="D216" s="89">
        <v>2008</v>
      </c>
      <c r="E216" s="90">
        <v>2435370.09</v>
      </c>
      <c r="F216" s="84"/>
      <c r="G216" s="84"/>
    </row>
    <row r="217" spans="2:7" ht="13.5" customHeight="1">
      <c r="B217" s="89" t="s">
        <v>119</v>
      </c>
      <c r="C217" s="89"/>
      <c r="D217" s="89">
        <v>2008</v>
      </c>
      <c r="E217" s="90">
        <v>164495</v>
      </c>
      <c r="F217" s="84"/>
      <c r="G217" s="84"/>
    </row>
    <row r="218" spans="2:7" ht="13.5" customHeight="1">
      <c r="B218" s="89" t="s">
        <v>112</v>
      </c>
      <c r="C218" s="89"/>
      <c r="D218" s="89">
        <v>2008</v>
      </c>
      <c r="E218" s="90">
        <v>5041163</v>
      </c>
      <c r="F218" s="84"/>
      <c r="G218" s="84"/>
    </row>
    <row r="219" spans="2:7" ht="13.5" customHeight="1">
      <c r="B219" s="95" t="s">
        <v>125</v>
      </c>
      <c r="C219" s="89"/>
      <c r="D219" s="89">
        <v>2008</v>
      </c>
      <c r="E219" s="90">
        <v>1463976</v>
      </c>
      <c r="F219" s="84"/>
      <c r="G219" s="84"/>
    </row>
    <row r="220" spans="2:7" ht="13.5" customHeight="1">
      <c r="B220" s="95" t="s">
        <v>85</v>
      </c>
      <c r="C220" s="89"/>
      <c r="D220" s="89">
        <v>2008</v>
      </c>
      <c r="E220" s="90">
        <v>10000601</v>
      </c>
      <c r="F220" s="84"/>
      <c r="G220" s="84"/>
    </row>
    <row r="221" spans="2:7" ht="13.5" customHeight="1">
      <c r="B221" s="89" t="s">
        <v>107</v>
      </c>
      <c r="C221" s="89"/>
      <c r="D221" s="89">
        <v>2008</v>
      </c>
      <c r="E221" s="90">
        <v>13189429.210000001</v>
      </c>
      <c r="F221" s="84"/>
      <c r="G221" s="84"/>
    </row>
    <row r="222" spans="2:7" ht="13.5" customHeight="1">
      <c r="B222" s="89" t="s">
        <v>123</v>
      </c>
      <c r="C222" s="89"/>
      <c r="D222" s="89">
        <v>2008</v>
      </c>
      <c r="E222" s="90">
        <v>5706342</v>
      </c>
      <c r="F222" s="84"/>
      <c r="G222" s="84"/>
    </row>
    <row r="223" spans="2:7" ht="13.5" customHeight="1">
      <c r="B223" s="89" t="s">
        <v>78</v>
      </c>
      <c r="C223" s="89"/>
      <c r="D223" s="89">
        <v>2008</v>
      </c>
      <c r="E223" s="90">
        <v>11620288</v>
      </c>
      <c r="F223" s="84"/>
      <c r="G223" s="84"/>
    </row>
    <row r="224" spans="2:7" ht="13.5" customHeight="1">
      <c r="B224" s="89" t="s">
        <v>3</v>
      </c>
      <c r="C224" s="89"/>
      <c r="D224" s="89">
        <v>2008</v>
      </c>
      <c r="E224" s="90">
        <v>6987253000</v>
      </c>
      <c r="F224" s="84"/>
      <c r="G224" s="84"/>
    </row>
    <row r="225" spans="2:7" ht="13.5" customHeight="1">
      <c r="B225" s="89" t="s">
        <v>219</v>
      </c>
      <c r="C225" s="89"/>
      <c r="D225" s="89">
        <v>2008</v>
      </c>
      <c r="E225" s="90">
        <v>148300</v>
      </c>
      <c r="F225" s="84"/>
      <c r="G225" s="84"/>
    </row>
    <row r="226" spans="2:7" ht="13.5" customHeight="1">
      <c r="B226" s="89" t="s">
        <v>128</v>
      </c>
      <c r="C226" s="89"/>
      <c r="D226" s="89">
        <v>2008</v>
      </c>
      <c r="E226" s="90">
        <v>318036000</v>
      </c>
      <c r="F226" s="84"/>
      <c r="G226" s="84"/>
    </row>
    <row r="227" spans="2:7" ht="13.5" customHeight="1">
      <c r="B227" s="89" t="s">
        <v>101</v>
      </c>
      <c r="C227" s="89"/>
      <c r="D227" s="89">
        <v>2008</v>
      </c>
      <c r="E227" s="90">
        <v>31973000</v>
      </c>
      <c r="F227" s="84"/>
      <c r="G227" s="84"/>
    </row>
    <row r="228" spans="2:7" ht="13.5" customHeight="1">
      <c r="B228" s="89" t="s">
        <v>124</v>
      </c>
      <c r="C228" s="89"/>
      <c r="D228" s="89">
        <v>2008</v>
      </c>
      <c r="E228" s="90">
        <v>229977</v>
      </c>
      <c r="F228" s="84"/>
      <c r="G228" s="84"/>
    </row>
    <row r="229" spans="2:7" ht="13.5" customHeight="1">
      <c r="B229" s="89" t="s">
        <v>126</v>
      </c>
      <c r="C229" s="89"/>
      <c r="D229" s="89">
        <v>2008</v>
      </c>
      <c r="E229" s="90">
        <v>131010.62</v>
      </c>
      <c r="F229" s="84"/>
      <c r="G229" s="84"/>
    </row>
    <row r="230" spans="2:7" ht="13.5" customHeight="1">
      <c r="B230" s="89" t="s">
        <v>104</v>
      </c>
      <c r="C230" s="89"/>
      <c r="D230" s="89">
        <v>2008</v>
      </c>
      <c r="E230" s="90">
        <v>4859050.3600000003</v>
      </c>
      <c r="F230" s="84"/>
      <c r="G230" s="84"/>
    </row>
    <row r="231" spans="2:7" ht="13.5" customHeight="1">
      <c r="B231" s="89" t="s">
        <v>116</v>
      </c>
      <c r="C231" s="89"/>
      <c r="D231" s="89">
        <v>2008</v>
      </c>
      <c r="E231" s="90">
        <v>952713</v>
      </c>
      <c r="F231" s="84"/>
      <c r="G231" s="84"/>
    </row>
    <row r="232" spans="2:7" ht="13.5" customHeight="1">
      <c r="B232" s="89" t="s">
        <v>87</v>
      </c>
      <c r="C232" s="89"/>
      <c r="D232" s="89">
        <v>2008</v>
      </c>
      <c r="E232" s="90">
        <v>766800</v>
      </c>
      <c r="F232" s="84"/>
      <c r="G232" s="84"/>
    </row>
    <row r="233" spans="2:7" ht="13.5" customHeight="1">
      <c r="B233" s="89" t="s">
        <v>69</v>
      </c>
      <c r="C233" s="89"/>
      <c r="D233" s="89">
        <v>2009</v>
      </c>
      <c r="E233" s="90">
        <v>2374780000</v>
      </c>
      <c r="F233" s="84"/>
      <c r="G233" s="84"/>
    </row>
    <row r="234" spans="2:7" ht="13.5" customHeight="1">
      <c r="B234" s="89" t="s">
        <v>70</v>
      </c>
      <c r="C234" s="89"/>
      <c r="D234" s="89">
        <v>2009</v>
      </c>
      <c r="E234" s="90">
        <v>112416979.00999999</v>
      </c>
      <c r="F234" s="84"/>
      <c r="G234" s="84"/>
    </row>
    <row r="235" spans="2:7" ht="13.5" customHeight="1">
      <c r="B235" s="89" t="s">
        <v>129</v>
      </c>
      <c r="C235" s="89"/>
      <c r="D235" s="89">
        <v>2009</v>
      </c>
      <c r="E235" s="90">
        <v>3171799</v>
      </c>
      <c r="F235" s="84"/>
      <c r="G235" s="84"/>
    </row>
    <row r="236" spans="2:7" ht="13.5" customHeight="1">
      <c r="B236" s="89" t="s">
        <v>109</v>
      </c>
      <c r="C236" s="89"/>
      <c r="D236" s="89">
        <v>2009</v>
      </c>
      <c r="E236" s="90">
        <v>11282555</v>
      </c>
      <c r="F236" s="84"/>
      <c r="G236" s="84"/>
    </row>
    <row r="237" spans="2:7" ht="13.5" customHeight="1">
      <c r="B237" s="89" t="s">
        <v>130</v>
      </c>
      <c r="C237" s="89"/>
      <c r="D237" s="89">
        <v>2009</v>
      </c>
      <c r="E237" s="90">
        <v>1004271</v>
      </c>
      <c r="F237" s="84"/>
      <c r="G237" s="84"/>
    </row>
    <row r="238" spans="2:7" ht="13.5" customHeight="1">
      <c r="B238" s="89" t="s">
        <v>121</v>
      </c>
      <c r="C238" s="89"/>
      <c r="D238" s="89">
        <v>2009</v>
      </c>
      <c r="E238" s="90">
        <v>1383222</v>
      </c>
      <c r="F238" s="84"/>
      <c r="G238" s="84"/>
    </row>
    <row r="239" spans="2:7" ht="13.5" customHeight="1">
      <c r="B239" s="89" t="s">
        <v>117</v>
      </c>
      <c r="C239" s="89"/>
      <c r="D239" s="89">
        <v>2009</v>
      </c>
      <c r="E239" s="90">
        <v>268456</v>
      </c>
      <c r="F239" s="84"/>
      <c r="G239" s="84"/>
    </row>
    <row r="240" spans="2:7" ht="13.5" customHeight="1">
      <c r="B240" s="89" t="s">
        <v>120</v>
      </c>
      <c r="C240" s="89"/>
      <c r="D240" s="89">
        <v>2009</v>
      </c>
      <c r="E240" s="90">
        <v>3614679</v>
      </c>
      <c r="F240" s="84"/>
      <c r="G240" s="84"/>
    </row>
    <row r="241" spans="2:7" ht="13.5" customHeight="1">
      <c r="B241" s="89" t="s">
        <v>8</v>
      </c>
      <c r="C241" s="89"/>
      <c r="D241" s="89">
        <v>2009</v>
      </c>
      <c r="E241" s="90">
        <v>20267314.531043172</v>
      </c>
      <c r="F241" s="84"/>
      <c r="G241" s="84"/>
    </row>
    <row r="242" spans="2:7" ht="13.5" customHeight="1">
      <c r="B242" s="89" t="s">
        <v>96</v>
      </c>
      <c r="C242" s="89"/>
      <c r="D242" s="89">
        <v>2009</v>
      </c>
      <c r="E242" s="90">
        <v>10523393</v>
      </c>
      <c r="F242" s="84"/>
      <c r="G242" s="84"/>
    </row>
    <row r="243" spans="2:7" ht="13.5" customHeight="1">
      <c r="B243" s="95" t="s">
        <v>253</v>
      </c>
      <c r="C243" s="89"/>
      <c r="D243" s="89">
        <v>2009</v>
      </c>
      <c r="E243" s="90">
        <v>107354268.00000001</v>
      </c>
      <c r="F243" s="84"/>
      <c r="G243" s="84"/>
    </row>
    <row r="244" spans="2:7" ht="13.5" customHeight="1">
      <c r="B244" s="95" t="s">
        <v>2</v>
      </c>
      <c r="C244" s="89"/>
      <c r="D244" s="89">
        <v>2009</v>
      </c>
      <c r="E244" s="90">
        <v>10758106.66</v>
      </c>
      <c r="F244" s="84"/>
      <c r="G244" s="84"/>
    </row>
    <row r="245" spans="2:7" ht="13.5" customHeight="1">
      <c r="B245" s="95" t="s">
        <v>108</v>
      </c>
      <c r="C245" s="89"/>
      <c r="D245" s="89">
        <v>2009</v>
      </c>
      <c r="E245" s="90">
        <v>49630</v>
      </c>
      <c r="F245" s="84"/>
      <c r="G245" s="84"/>
    </row>
    <row r="246" spans="2:7" ht="13.5" customHeight="1">
      <c r="B246" s="89" t="s">
        <v>75</v>
      </c>
      <c r="C246" s="89"/>
      <c r="D246" s="89">
        <v>2009</v>
      </c>
      <c r="E246" s="90">
        <v>69751085.349999994</v>
      </c>
      <c r="F246" s="84"/>
      <c r="G246" s="84"/>
    </row>
    <row r="247" spans="2:7" ht="13.5" customHeight="1">
      <c r="B247" s="89" t="s">
        <v>74</v>
      </c>
      <c r="C247" s="89"/>
      <c r="D247" s="89">
        <v>2009</v>
      </c>
      <c r="E247" s="90">
        <v>800005426.12</v>
      </c>
      <c r="F247" s="84"/>
      <c r="G247" s="84"/>
    </row>
    <row r="248" spans="2:7" ht="13.5" customHeight="1">
      <c r="B248" s="89" t="s">
        <v>127</v>
      </c>
      <c r="C248" s="89"/>
      <c r="D248" s="89">
        <v>2009</v>
      </c>
      <c r="E248" s="90">
        <v>2071240.55</v>
      </c>
      <c r="F248" s="84"/>
      <c r="G248" s="84"/>
    </row>
    <row r="249" spans="2:7" ht="13.5" customHeight="1">
      <c r="B249" s="89" t="s">
        <v>105</v>
      </c>
      <c r="C249" s="89"/>
      <c r="D249" s="89">
        <v>2009</v>
      </c>
      <c r="E249" s="90">
        <v>21371588.800000001</v>
      </c>
      <c r="F249" s="84"/>
      <c r="G249" s="84"/>
    </row>
    <row r="250" spans="2:7" ht="13.5" customHeight="1">
      <c r="B250" s="89" t="s">
        <v>80</v>
      </c>
      <c r="C250" s="89"/>
      <c r="D250" s="89">
        <v>2009</v>
      </c>
      <c r="E250" s="90">
        <v>59568027.050000004</v>
      </c>
      <c r="F250" s="84"/>
      <c r="G250" s="84"/>
    </row>
    <row r="251" spans="2:7" ht="13.5" customHeight="1">
      <c r="B251" s="89" t="s">
        <v>118</v>
      </c>
      <c r="C251" s="89"/>
      <c r="D251" s="89">
        <v>2009</v>
      </c>
      <c r="E251" s="90">
        <v>17855822</v>
      </c>
      <c r="F251" s="84"/>
      <c r="G251" s="84"/>
    </row>
    <row r="252" spans="2:7" ht="13.5" customHeight="1">
      <c r="B252" s="89" t="s">
        <v>31</v>
      </c>
      <c r="C252" s="89"/>
      <c r="D252" s="89">
        <v>2009</v>
      </c>
      <c r="E252" s="90">
        <v>3687668</v>
      </c>
      <c r="F252" s="84"/>
      <c r="G252" s="84"/>
    </row>
    <row r="253" spans="2:7" ht="13.5" customHeight="1">
      <c r="B253" s="89" t="s">
        <v>73</v>
      </c>
      <c r="C253" s="89"/>
      <c r="D253" s="89">
        <v>2009</v>
      </c>
      <c r="E253" s="90">
        <v>38619089.810000002</v>
      </c>
      <c r="F253" s="84"/>
      <c r="G253" s="84"/>
    </row>
    <row r="254" spans="2:7" ht="13.5" customHeight="1">
      <c r="B254" s="95" t="s">
        <v>82</v>
      </c>
      <c r="C254" s="89"/>
      <c r="D254" s="89">
        <v>2009</v>
      </c>
      <c r="E254" s="90">
        <v>6441122</v>
      </c>
      <c r="F254" s="84"/>
      <c r="G254" s="84"/>
    </row>
    <row r="255" spans="2:7" ht="13.5" customHeight="1">
      <c r="B255" s="95" t="s">
        <v>83</v>
      </c>
      <c r="C255" s="89"/>
      <c r="D255" s="89">
        <v>2009</v>
      </c>
      <c r="E255" s="90">
        <v>899019.99105577148</v>
      </c>
      <c r="F255" s="84"/>
      <c r="G255" s="84"/>
    </row>
    <row r="256" spans="2:7" ht="13.5" customHeight="1">
      <c r="B256" s="89" t="s">
        <v>113</v>
      </c>
      <c r="C256" s="89"/>
      <c r="D256" s="89">
        <v>2009</v>
      </c>
      <c r="E256" s="90">
        <v>2891590</v>
      </c>
      <c r="F256" s="84"/>
      <c r="G256" s="84"/>
    </row>
    <row r="257" spans="2:7" ht="13.5" customHeight="1">
      <c r="B257" s="95" t="s">
        <v>112</v>
      </c>
      <c r="C257" s="89"/>
      <c r="D257" s="89">
        <v>2009</v>
      </c>
      <c r="E257" s="90">
        <v>9463003</v>
      </c>
      <c r="F257" s="84"/>
      <c r="G257" s="84"/>
    </row>
    <row r="258" spans="2:7" ht="13.5" customHeight="1">
      <c r="B258" s="95" t="s">
        <v>125</v>
      </c>
      <c r="C258" s="89"/>
      <c r="D258" s="89">
        <v>2009</v>
      </c>
      <c r="E258" s="90">
        <v>1463976</v>
      </c>
      <c r="F258" s="84"/>
      <c r="G258" s="84"/>
    </row>
    <row r="259" spans="2:7" ht="13.5" customHeight="1">
      <c r="B259" s="89" t="s">
        <v>85</v>
      </c>
      <c r="C259" s="89"/>
      <c r="D259" s="89">
        <v>2009</v>
      </c>
      <c r="E259" s="90">
        <v>8948670</v>
      </c>
      <c r="F259" s="84"/>
      <c r="G259" s="84"/>
    </row>
    <row r="260" spans="2:7" ht="13.5" customHeight="1">
      <c r="B260" s="89" t="s">
        <v>107</v>
      </c>
      <c r="C260" s="89"/>
      <c r="D260" s="89">
        <v>2009</v>
      </c>
      <c r="E260" s="90">
        <v>24135632.353999995</v>
      </c>
      <c r="F260" s="84"/>
      <c r="G260" s="84"/>
    </row>
    <row r="261" spans="2:7" ht="13.5" customHeight="1">
      <c r="B261" s="89" t="s">
        <v>123</v>
      </c>
      <c r="C261" s="89"/>
      <c r="D261" s="89">
        <v>2009</v>
      </c>
      <c r="E261" s="90">
        <v>6612498</v>
      </c>
      <c r="F261" s="84"/>
      <c r="G261" s="84"/>
    </row>
    <row r="262" spans="2:7" ht="13.5" customHeight="1">
      <c r="B262" s="89" t="s">
        <v>78</v>
      </c>
      <c r="C262" s="89"/>
      <c r="D262" s="89">
        <v>2009</v>
      </c>
      <c r="E262" s="90">
        <v>8821540</v>
      </c>
      <c r="F262" s="84"/>
      <c r="G262" s="84"/>
    </row>
    <row r="263" spans="2:7" ht="13.5" customHeight="1">
      <c r="B263" s="89" t="s">
        <v>3</v>
      </c>
      <c r="C263" s="89"/>
      <c r="D263" s="89">
        <v>2009</v>
      </c>
      <c r="E263" s="90">
        <v>7274240000</v>
      </c>
      <c r="F263" s="84"/>
      <c r="G263" s="84"/>
    </row>
    <row r="264" spans="2:7" ht="13.5" customHeight="1">
      <c r="B264" s="89" t="s">
        <v>219</v>
      </c>
      <c r="C264" s="89"/>
      <c r="D264" s="89">
        <v>2009</v>
      </c>
      <c r="E264" s="90">
        <v>193703</v>
      </c>
      <c r="F264" s="84"/>
      <c r="G264" s="84"/>
    </row>
    <row r="265" spans="2:7" ht="13.5" customHeight="1">
      <c r="B265" s="89" t="s">
        <v>128</v>
      </c>
      <c r="C265" s="89"/>
      <c r="D265" s="89">
        <v>2009</v>
      </c>
      <c r="E265" s="90">
        <v>391297262.36427021</v>
      </c>
      <c r="F265" s="84"/>
      <c r="G265" s="84"/>
    </row>
    <row r="266" spans="2:7" ht="13.5" customHeight="1">
      <c r="B266" s="89" t="s">
        <v>101</v>
      </c>
      <c r="C266" s="89"/>
      <c r="D266" s="89">
        <v>2009</v>
      </c>
      <c r="E266" s="90">
        <v>22543000</v>
      </c>
      <c r="F266" s="84"/>
      <c r="G266" s="84"/>
    </row>
    <row r="267" spans="2:7" ht="13.5" customHeight="1">
      <c r="B267" s="95" t="s">
        <v>124</v>
      </c>
      <c r="C267" s="89"/>
      <c r="D267" s="89">
        <v>2009</v>
      </c>
      <c r="E267" s="90">
        <v>1766740</v>
      </c>
      <c r="F267" s="84"/>
      <c r="G267" s="84"/>
    </row>
    <row r="268" spans="2:7" ht="13.5" customHeight="1">
      <c r="B268" s="89" t="s">
        <v>126</v>
      </c>
      <c r="C268" s="89"/>
      <c r="D268" s="89">
        <v>2009</v>
      </c>
      <c r="E268" s="90">
        <v>1089576</v>
      </c>
      <c r="F268" s="84"/>
      <c r="G268" s="84"/>
    </row>
    <row r="269" spans="2:7" ht="13.5" customHeight="1">
      <c r="B269" s="95" t="s">
        <v>110</v>
      </c>
      <c r="C269" s="89"/>
      <c r="D269" s="89">
        <v>2009</v>
      </c>
      <c r="E269" s="90">
        <v>2165514</v>
      </c>
      <c r="F269" s="84"/>
      <c r="G269" s="84"/>
    </row>
    <row r="270" spans="2:7" ht="13.5" customHeight="1">
      <c r="B270" s="95" t="s">
        <v>104</v>
      </c>
      <c r="C270" s="89"/>
      <c r="D270" s="89">
        <v>2009</v>
      </c>
      <c r="E270" s="90">
        <v>3146319</v>
      </c>
      <c r="F270" s="84"/>
      <c r="G270" s="84"/>
    </row>
    <row r="271" spans="2:7" ht="13.5" customHeight="1">
      <c r="B271" s="89" t="s">
        <v>116</v>
      </c>
      <c r="C271" s="89"/>
      <c r="D271" s="89">
        <v>2009</v>
      </c>
      <c r="E271" s="90">
        <v>1179017</v>
      </c>
      <c r="F271" s="84"/>
      <c r="G271" s="84"/>
    </row>
    <row r="272" spans="2:7" ht="13.5" customHeight="1">
      <c r="B272" s="95" t="s">
        <v>87</v>
      </c>
      <c r="C272" s="89"/>
      <c r="D272" s="89">
        <v>2009</v>
      </c>
      <c r="E272" s="90">
        <v>1499110</v>
      </c>
      <c r="F272" s="84"/>
      <c r="G272" s="84"/>
    </row>
    <row r="273" spans="2:7" ht="13.5" customHeight="1">
      <c r="B273" s="95" t="s">
        <v>69</v>
      </c>
      <c r="C273" s="89"/>
      <c r="D273" s="89">
        <v>2010</v>
      </c>
      <c r="E273" s="90">
        <v>2865035000</v>
      </c>
      <c r="F273" s="84"/>
      <c r="G273" s="84"/>
    </row>
    <row r="274" spans="2:7" ht="13.5" customHeight="1">
      <c r="B274" s="95" t="s">
        <v>70</v>
      </c>
      <c r="C274" s="89"/>
      <c r="D274" s="89">
        <v>2010</v>
      </c>
      <c r="E274" s="90">
        <v>110459000</v>
      </c>
      <c r="F274" s="84"/>
      <c r="G274" s="84"/>
    </row>
    <row r="275" spans="2:7" ht="13.5" customHeight="1">
      <c r="B275" s="89" t="s">
        <v>129</v>
      </c>
      <c r="C275" s="89"/>
      <c r="D275" s="89">
        <v>2010</v>
      </c>
      <c r="E275" s="90">
        <v>3171799</v>
      </c>
      <c r="F275" s="84"/>
      <c r="G275" s="84"/>
    </row>
    <row r="276" spans="2:7" ht="13.5" customHeight="1">
      <c r="B276" s="89" t="s">
        <v>109</v>
      </c>
      <c r="C276" s="89"/>
      <c r="D276" s="89">
        <v>2010</v>
      </c>
      <c r="E276" s="90">
        <v>11282555</v>
      </c>
      <c r="F276" s="84"/>
      <c r="G276" s="84"/>
    </row>
    <row r="277" spans="2:7" ht="13.5" customHeight="1">
      <c r="B277" s="89" t="s">
        <v>130</v>
      </c>
      <c r="C277" s="89"/>
      <c r="D277" s="89">
        <v>2010</v>
      </c>
      <c r="E277" s="90">
        <v>1004271</v>
      </c>
      <c r="F277" s="84"/>
      <c r="G277" s="84"/>
    </row>
    <row r="278" spans="2:7" ht="13.5" customHeight="1">
      <c r="B278" s="89" t="s">
        <v>121</v>
      </c>
      <c r="C278" s="89"/>
      <c r="D278" s="89">
        <v>2010</v>
      </c>
      <c r="E278" s="90">
        <v>1383222</v>
      </c>
      <c r="F278" s="84"/>
      <c r="G278" s="84"/>
    </row>
    <row r="279" spans="2:7" ht="13.5" customHeight="1">
      <c r="B279" s="89" t="s">
        <v>117</v>
      </c>
      <c r="C279" s="89"/>
      <c r="D279" s="89">
        <v>2010</v>
      </c>
      <c r="E279" s="90">
        <v>268456</v>
      </c>
      <c r="F279" s="84"/>
      <c r="G279" s="84"/>
    </row>
    <row r="280" spans="2:7" ht="13.5" customHeight="1">
      <c r="B280" s="89" t="s">
        <v>120</v>
      </c>
      <c r="C280" s="89"/>
      <c r="D280" s="89">
        <v>2010</v>
      </c>
      <c r="E280" s="90">
        <v>3614679</v>
      </c>
      <c r="F280" s="84"/>
      <c r="G280" s="84"/>
    </row>
    <row r="281" spans="2:7" ht="13.5" customHeight="1">
      <c r="B281" s="89" t="s">
        <v>8</v>
      </c>
      <c r="C281" s="89"/>
      <c r="D281" s="89">
        <v>2010</v>
      </c>
      <c r="E281" s="90">
        <v>47060314.531043172</v>
      </c>
      <c r="F281" s="84"/>
      <c r="G281" s="84"/>
    </row>
    <row r="282" spans="2:7" ht="13.5" customHeight="1">
      <c r="B282" s="89" t="s">
        <v>96</v>
      </c>
      <c r="C282" s="89"/>
      <c r="D282" s="89">
        <v>2010</v>
      </c>
      <c r="E282" s="90">
        <v>10523393</v>
      </c>
      <c r="F282" s="84"/>
      <c r="G282" s="84"/>
    </row>
    <row r="283" spans="2:7" ht="13.5" customHeight="1">
      <c r="B283" s="89" t="s">
        <v>253</v>
      </c>
      <c r="C283" s="89"/>
      <c r="D283" s="89">
        <v>2010</v>
      </c>
      <c r="E283" s="90">
        <v>99600834.079999998</v>
      </c>
      <c r="F283" s="84"/>
      <c r="G283" s="84"/>
    </row>
    <row r="284" spans="2:7" ht="13.5" customHeight="1">
      <c r="B284" s="89" t="s">
        <v>45</v>
      </c>
      <c r="C284" s="89"/>
      <c r="D284" s="89">
        <v>2010</v>
      </c>
      <c r="E284" s="90">
        <v>1766740</v>
      </c>
      <c r="F284" s="84"/>
      <c r="G284" s="84"/>
    </row>
    <row r="285" spans="2:7" ht="13.5" customHeight="1">
      <c r="B285" s="89" t="s">
        <v>2</v>
      </c>
      <c r="C285" s="89"/>
      <c r="D285" s="89">
        <v>2010</v>
      </c>
      <c r="E285" s="90">
        <v>6410037</v>
      </c>
      <c r="F285" s="84"/>
      <c r="G285" s="84"/>
    </row>
    <row r="286" spans="2:7" ht="13.5" customHeight="1">
      <c r="B286" s="89" t="s">
        <v>108</v>
      </c>
      <c r="C286" s="89"/>
      <c r="D286" s="89">
        <v>2010</v>
      </c>
      <c r="E286" s="90">
        <v>49630</v>
      </c>
      <c r="F286" s="84"/>
      <c r="G286" s="84"/>
    </row>
    <row r="287" spans="2:7" ht="13.5" customHeight="1">
      <c r="B287" s="89" t="s">
        <v>75</v>
      </c>
      <c r="C287" s="89"/>
      <c r="D287" s="89">
        <v>2010</v>
      </c>
      <c r="E287" s="90">
        <v>88950685</v>
      </c>
      <c r="F287" s="84"/>
      <c r="G287" s="84"/>
    </row>
    <row r="288" spans="2:7" ht="13.5" customHeight="1">
      <c r="B288" s="89" t="s">
        <v>74</v>
      </c>
      <c r="C288" s="89"/>
      <c r="D288" s="89">
        <v>2010</v>
      </c>
      <c r="E288" s="90">
        <v>872499000.34897828</v>
      </c>
      <c r="F288" s="84"/>
      <c r="G288" s="84"/>
    </row>
    <row r="289" spans="2:7" ht="13.5" customHeight="1">
      <c r="B289" s="89" t="s">
        <v>127</v>
      </c>
      <c r="C289" s="89"/>
      <c r="D289" s="89">
        <v>2010</v>
      </c>
      <c r="E289" s="90">
        <v>2071240.55</v>
      </c>
      <c r="F289" s="84"/>
      <c r="G289" s="84"/>
    </row>
    <row r="290" spans="2:7" ht="13.5" customHeight="1">
      <c r="B290" s="95" t="s">
        <v>105</v>
      </c>
      <c r="C290" s="89"/>
      <c r="D290" s="89">
        <v>2010</v>
      </c>
      <c r="E290" s="90">
        <v>21371588.800000001</v>
      </c>
      <c r="F290" s="84"/>
      <c r="G290" s="84"/>
    </row>
    <row r="291" spans="2:7" ht="13.5" customHeight="1">
      <c r="B291" s="89" t="s">
        <v>80</v>
      </c>
      <c r="C291" s="89"/>
      <c r="D291" s="89">
        <v>2010</v>
      </c>
      <c r="E291" s="90">
        <v>55132765.939999998</v>
      </c>
      <c r="F291" s="84"/>
      <c r="G291" s="84"/>
    </row>
    <row r="292" spans="2:7" ht="13.5" customHeight="1">
      <c r="B292" s="89" t="s">
        <v>118</v>
      </c>
      <c r="C292" s="89"/>
      <c r="D292" s="89">
        <v>2010</v>
      </c>
      <c r="E292" s="90">
        <v>17855822</v>
      </c>
      <c r="F292" s="84"/>
      <c r="G292" s="84"/>
    </row>
    <row r="293" spans="2:7" ht="13.5" customHeight="1">
      <c r="B293" s="89" t="s">
        <v>31</v>
      </c>
      <c r="C293" s="89"/>
      <c r="D293" s="89">
        <v>2010</v>
      </c>
      <c r="E293" s="90">
        <v>3687668</v>
      </c>
      <c r="F293" s="84"/>
      <c r="G293" s="84"/>
    </row>
    <row r="294" spans="2:7" ht="13.5" customHeight="1">
      <c r="B294" s="89" t="s">
        <v>73</v>
      </c>
      <c r="C294" s="89"/>
      <c r="D294" s="89">
        <v>2010</v>
      </c>
      <c r="E294" s="90">
        <v>38619089.810000002</v>
      </c>
      <c r="F294" s="84"/>
      <c r="G294" s="84"/>
    </row>
    <row r="295" spans="2:7" ht="13.5" customHeight="1">
      <c r="B295" s="89" t="s">
        <v>82</v>
      </c>
      <c r="C295" s="89"/>
      <c r="D295" s="89">
        <v>2010</v>
      </c>
      <c r="E295" s="90">
        <v>6441122</v>
      </c>
      <c r="F295" s="84"/>
      <c r="G295" s="84"/>
    </row>
    <row r="296" spans="2:7" ht="13.5" customHeight="1">
      <c r="B296" s="95" t="s">
        <v>83</v>
      </c>
      <c r="C296" s="89"/>
      <c r="D296" s="89">
        <v>2010</v>
      </c>
      <c r="E296" s="90">
        <v>899019.99105577148</v>
      </c>
      <c r="F296" s="84"/>
      <c r="G296" s="84"/>
    </row>
    <row r="297" spans="2:7" ht="13.5" customHeight="1">
      <c r="B297" s="89" t="s">
        <v>113</v>
      </c>
      <c r="C297" s="89"/>
      <c r="D297" s="89">
        <v>2010</v>
      </c>
      <c r="E297" s="90">
        <v>2891590</v>
      </c>
      <c r="F297" s="84"/>
      <c r="G297" s="84"/>
    </row>
    <row r="298" spans="2:7" ht="13.5" customHeight="1">
      <c r="B298" s="89" t="s">
        <v>112</v>
      </c>
      <c r="C298" s="89"/>
      <c r="D298" s="89">
        <v>2010</v>
      </c>
      <c r="E298" s="90">
        <v>8055352.4199999999</v>
      </c>
      <c r="F298" s="84"/>
      <c r="G298" s="84"/>
    </row>
    <row r="299" spans="2:7" ht="13.5" customHeight="1">
      <c r="B299" s="89" t="s">
        <v>125</v>
      </c>
      <c r="C299" s="89"/>
      <c r="D299" s="89">
        <v>2010</v>
      </c>
      <c r="E299" s="90">
        <v>1463976</v>
      </c>
      <c r="F299" s="84"/>
      <c r="G299" s="84"/>
    </row>
    <row r="300" spans="2:7" ht="13.5" customHeight="1">
      <c r="B300" s="89" t="s">
        <v>85</v>
      </c>
      <c r="C300" s="89"/>
      <c r="D300" s="89">
        <v>2010</v>
      </c>
      <c r="E300" s="90">
        <v>8948670</v>
      </c>
      <c r="F300" s="84"/>
      <c r="G300" s="84"/>
    </row>
    <row r="301" spans="2:7" ht="13.5" customHeight="1">
      <c r="B301" s="89" t="s">
        <v>107</v>
      </c>
      <c r="C301" s="89"/>
      <c r="D301" s="89">
        <v>2010</v>
      </c>
      <c r="E301" s="90">
        <v>24135632.353999995</v>
      </c>
      <c r="F301" s="84"/>
      <c r="G301" s="84"/>
    </row>
    <row r="302" spans="2:7" ht="13.5" customHeight="1">
      <c r="B302" s="89" t="s">
        <v>123</v>
      </c>
      <c r="C302" s="89"/>
      <c r="D302" s="89">
        <v>2010</v>
      </c>
      <c r="E302" s="90">
        <v>6612498</v>
      </c>
      <c r="F302" s="84"/>
      <c r="G302" s="84"/>
    </row>
    <row r="303" spans="2:7" ht="13.5" customHeight="1">
      <c r="B303" s="89" t="s">
        <v>78</v>
      </c>
      <c r="C303" s="89"/>
      <c r="D303" s="89">
        <v>2010</v>
      </c>
      <c r="E303" s="90">
        <v>8821540</v>
      </c>
      <c r="F303" s="84"/>
      <c r="G303" s="84"/>
    </row>
    <row r="304" spans="2:7" ht="13.5" customHeight="1">
      <c r="B304" s="89" t="s">
        <v>34</v>
      </c>
      <c r="C304" s="89"/>
      <c r="D304" s="89">
        <v>2010</v>
      </c>
      <c r="E304" s="90">
        <v>1089576</v>
      </c>
      <c r="F304" s="84"/>
      <c r="G304" s="84"/>
    </row>
    <row r="305" spans="2:7" ht="13.5" customHeight="1">
      <c r="B305" s="89" t="s">
        <v>3</v>
      </c>
      <c r="C305" s="89"/>
      <c r="D305" s="89">
        <v>2010</v>
      </c>
      <c r="E305" s="90">
        <v>7396244000</v>
      </c>
      <c r="F305" s="84"/>
      <c r="G305" s="84"/>
    </row>
    <row r="306" spans="2:7" ht="13.5" customHeight="1">
      <c r="B306" s="89" t="s">
        <v>219</v>
      </c>
      <c r="C306" s="89"/>
      <c r="D306" s="89">
        <v>2010</v>
      </c>
      <c r="E306" s="90">
        <v>193703</v>
      </c>
      <c r="F306" s="84"/>
      <c r="G306" s="84"/>
    </row>
    <row r="307" spans="2:7" ht="13.5" customHeight="1">
      <c r="B307" s="89" t="s">
        <v>128</v>
      </c>
      <c r="C307" s="89"/>
      <c r="D307" s="89">
        <v>2010</v>
      </c>
      <c r="E307" s="90">
        <v>432020644.40000004</v>
      </c>
      <c r="F307" s="84"/>
      <c r="G307" s="84"/>
    </row>
    <row r="308" spans="2:7" ht="13.5" customHeight="1">
      <c r="B308" s="89" t="s">
        <v>101</v>
      </c>
      <c r="C308" s="89"/>
      <c r="D308" s="89">
        <v>2010</v>
      </c>
      <c r="E308" s="90">
        <v>23344000</v>
      </c>
      <c r="F308" s="84"/>
      <c r="G308" s="84"/>
    </row>
    <row r="309" spans="2:7" ht="13.5" customHeight="1">
      <c r="B309" s="89" t="s">
        <v>110</v>
      </c>
      <c r="C309" s="89"/>
      <c r="D309" s="89">
        <v>2010</v>
      </c>
      <c r="E309" s="90">
        <v>2165514</v>
      </c>
      <c r="F309" s="84"/>
      <c r="G309" s="84"/>
    </row>
    <row r="310" spans="2:7" ht="13.5" customHeight="1">
      <c r="B310" s="89" t="s">
        <v>104</v>
      </c>
      <c r="C310" s="89"/>
      <c r="D310" s="89">
        <v>2010</v>
      </c>
      <c r="E310" s="90">
        <v>3146319</v>
      </c>
      <c r="F310" s="84"/>
      <c r="G310" s="84"/>
    </row>
    <row r="311" spans="2:7" ht="13.5" customHeight="1">
      <c r="B311" s="89" t="s">
        <v>116</v>
      </c>
      <c r="C311" s="89"/>
      <c r="D311" s="89">
        <v>2010</v>
      </c>
      <c r="E311" s="90">
        <v>1179017</v>
      </c>
      <c r="F311" s="84"/>
      <c r="G311" s="84"/>
    </row>
    <row r="312" spans="2:7" ht="13.5" customHeight="1">
      <c r="B312" s="89" t="s">
        <v>87</v>
      </c>
      <c r="C312" s="89"/>
      <c r="D312" s="89">
        <v>2010</v>
      </c>
      <c r="E312" s="90">
        <v>1499110</v>
      </c>
      <c r="F312" s="84"/>
      <c r="G312" s="84"/>
    </row>
    <row r="313" spans="2:7" ht="13.5" customHeight="1">
      <c r="B313" s="89" t="s">
        <v>69</v>
      </c>
      <c r="C313" s="89"/>
      <c r="D313" s="89">
        <v>2011</v>
      </c>
      <c r="E313" s="90">
        <v>3408046000</v>
      </c>
      <c r="F313" s="84"/>
      <c r="G313" s="84"/>
    </row>
    <row r="314" spans="2:7" ht="13.5" customHeight="1">
      <c r="B314" s="89" t="s">
        <v>70</v>
      </c>
      <c r="C314" s="89"/>
      <c r="D314" s="89">
        <v>2011</v>
      </c>
      <c r="E314" s="90">
        <v>114722968</v>
      </c>
      <c r="F314" s="84"/>
      <c r="G314" s="84"/>
    </row>
    <row r="315" spans="2:7" ht="13.5" customHeight="1">
      <c r="B315" s="89" t="s">
        <v>109</v>
      </c>
      <c r="C315" s="89"/>
      <c r="D315" s="89">
        <v>2011</v>
      </c>
      <c r="E315" s="90">
        <v>13634857</v>
      </c>
      <c r="F315" s="84"/>
      <c r="G315" s="84"/>
    </row>
    <row r="316" spans="2:7" ht="13.5" customHeight="1">
      <c r="B316" s="89" t="s">
        <v>96</v>
      </c>
      <c r="C316" s="89"/>
      <c r="D316" s="89">
        <v>2011</v>
      </c>
      <c r="E316" s="90">
        <v>16781064</v>
      </c>
      <c r="F316" s="84"/>
      <c r="G316" s="84"/>
    </row>
    <row r="317" spans="2:7" ht="13.5" customHeight="1">
      <c r="B317" s="89" t="s">
        <v>253</v>
      </c>
      <c r="C317" s="89"/>
      <c r="D317" s="89">
        <v>2011</v>
      </c>
      <c r="E317" s="90">
        <v>90981686.622276247</v>
      </c>
      <c r="F317" s="84"/>
      <c r="G317" s="84"/>
    </row>
    <row r="318" spans="2:7" ht="13.5" customHeight="1">
      <c r="B318" s="89" t="s">
        <v>2</v>
      </c>
      <c r="C318" s="89"/>
      <c r="D318" s="89">
        <v>2011</v>
      </c>
      <c r="E318" s="90">
        <v>5398367.3799999999</v>
      </c>
      <c r="F318" s="84"/>
      <c r="G318" s="84"/>
    </row>
    <row r="319" spans="2:7" ht="13.5" customHeight="1">
      <c r="B319" s="89" t="s">
        <v>75</v>
      </c>
      <c r="C319" s="89"/>
      <c r="D319" s="89">
        <v>2011</v>
      </c>
      <c r="E319" s="90">
        <v>109165046.29000001</v>
      </c>
      <c r="F319" s="84"/>
      <c r="G319" s="84"/>
    </row>
    <row r="320" spans="2:7" ht="13.5" customHeight="1">
      <c r="B320" s="89" t="s">
        <v>74</v>
      </c>
      <c r="C320" s="89"/>
      <c r="D320" s="89">
        <v>2011</v>
      </c>
      <c r="E320" s="90">
        <v>963332000</v>
      </c>
      <c r="F320" s="84"/>
      <c r="G320" s="84"/>
    </row>
    <row r="321" spans="2:7" ht="13.5" customHeight="1">
      <c r="B321" s="89" t="s">
        <v>80</v>
      </c>
      <c r="C321" s="89"/>
      <c r="D321" s="89">
        <v>2011</v>
      </c>
      <c r="E321" s="90">
        <v>47613082</v>
      </c>
      <c r="F321" s="84"/>
      <c r="G321" s="84"/>
    </row>
    <row r="322" spans="2:7" ht="13.5" customHeight="1">
      <c r="B322" s="89" t="s">
        <v>73</v>
      </c>
      <c r="C322" s="89"/>
      <c r="D322" s="89">
        <v>2011</v>
      </c>
      <c r="E322" s="90">
        <v>28943529.120000001</v>
      </c>
      <c r="F322" s="84"/>
      <c r="G322" s="84"/>
    </row>
    <row r="323" spans="2:7" ht="13.5" customHeight="1">
      <c r="B323" s="89" t="s">
        <v>82</v>
      </c>
      <c r="C323" s="89"/>
      <c r="D323" s="89">
        <v>2011</v>
      </c>
      <c r="E323" s="90">
        <v>2139230</v>
      </c>
      <c r="F323" s="84"/>
      <c r="G323" s="84"/>
    </row>
    <row r="324" spans="2:7" ht="13.5" customHeight="1">
      <c r="B324" s="89" t="s">
        <v>83</v>
      </c>
      <c r="C324" s="89"/>
      <c r="D324" s="89">
        <v>2011</v>
      </c>
      <c r="E324" s="90">
        <v>12797488</v>
      </c>
      <c r="F324" s="84"/>
      <c r="G324" s="84"/>
    </row>
    <row r="325" spans="2:7" ht="13.5" customHeight="1">
      <c r="B325" s="89" t="s">
        <v>85</v>
      </c>
      <c r="C325" s="89"/>
      <c r="D325" s="89">
        <v>2011</v>
      </c>
      <c r="E325" s="90">
        <v>4825465</v>
      </c>
      <c r="F325" s="84"/>
      <c r="G325" s="84"/>
    </row>
    <row r="326" spans="2:7" ht="13.5" customHeight="1">
      <c r="B326" s="89" t="s">
        <v>78</v>
      </c>
      <c r="C326" s="89"/>
      <c r="D326" s="89">
        <v>2011</v>
      </c>
      <c r="E326" s="90">
        <v>10765140</v>
      </c>
      <c r="F326" s="84"/>
      <c r="G326" s="84"/>
    </row>
    <row r="327" spans="2:7" ht="13.5" customHeight="1">
      <c r="B327" s="89" t="s">
        <v>3</v>
      </c>
      <c r="C327" s="89"/>
      <c r="D327" s="89">
        <v>2011</v>
      </c>
      <c r="E327" s="90">
        <v>7778746000</v>
      </c>
      <c r="F327" s="84"/>
      <c r="G327" s="84"/>
    </row>
    <row r="328" spans="2:7" ht="13.5" customHeight="1">
      <c r="B328" s="95" t="s">
        <v>128</v>
      </c>
      <c r="C328" s="89"/>
      <c r="D328" s="89">
        <v>2011</v>
      </c>
      <c r="E328" s="90">
        <v>517662000</v>
      </c>
      <c r="F328" s="84"/>
      <c r="G328" s="84"/>
    </row>
    <row r="329" spans="2:7" ht="13.5" customHeight="1">
      <c r="B329" s="95" t="s">
        <v>104</v>
      </c>
      <c r="C329" s="89"/>
      <c r="D329" s="89">
        <v>2011</v>
      </c>
      <c r="E329" s="90">
        <v>1782288.4300000002</v>
      </c>
      <c r="F329" s="84"/>
      <c r="G329" s="84"/>
    </row>
    <row r="330" spans="2:7" ht="13.5" customHeight="1">
      <c r="B330" s="89" t="s">
        <v>69</v>
      </c>
      <c r="C330" s="89"/>
      <c r="D330" s="89">
        <v>2012</v>
      </c>
      <c r="E330" s="90">
        <v>4412170000</v>
      </c>
      <c r="F330" s="84"/>
      <c r="G330" s="84"/>
    </row>
    <row r="331" spans="2:7" ht="13.5" customHeight="1">
      <c r="B331" s="89" t="s">
        <v>70</v>
      </c>
      <c r="C331" s="89"/>
      <c r="D331" s="89">
        <v>2012</v>
      </c>
      <c r="E331" s="90">
        <v>112792000</v>
      </c>
      <c r="F331" s="84"/>
      <c r="G331" s="84"/>
    </row>
    <row r="332" spans="2:7" ht="13.5" customHeight="1">
      <c r="B332" s="89" t="s">
        <v>109</v>
      </c>
      <c r="C332" s="89"/>
      <c r="D332" s="89">
        <v>2012</v>
      </c>
      <c r="E332" s="90">
        <v>14073844.269999901</v>
      </c>
      <c r="F332" s="84"/>
      <c r="G332" s="84"/>
    </row>
    <row r="333" spans="2:7" ht="13.5" customHeight="1">
      <c r="B333" s="89" t="s">
        <v>96</v>
      </c>
      <c r="C333" s="89"/>
      <c r="D333" s="89">
        <v>2012</v>
      </c>
      <c r="E333" s="90">
        <v>20495200</v>
      </c>
      <c r="F333" s="84"/>
      <c r="G333" s="84"/>
    </row>
    <row r="334" spans="2:7" ht="13.5" customHeight="1">
      <c r="B334" s="89" t="s">
        <v>253</v>
      </c>
      <c r="C334" s="89"/>
      <c r="D334" s="89">
        <v>2012</v>
      </c>
      <c r="E334" s="90">
        <v>107091145.31753248</v>
      </c>
      <c r="F334" s="84"/>
      <c r="G334" s="84"/>
    </row>
    <row r="335" spans="2:7" ht="13.5" customHeight="1">
      <c r="B335" s="89" t="s">
        <v>2</v>
      </c>
      <c r="C335" s="89"/>
      <c r="D335" s="89">
        <v>2012</v>
      </c>
      <c r="E335" s="90">
        <v>7881184.9300000016</v>
      </c>
      <c r="F335" s="84"/>
      <c r="G335" s="84"/>
    </row>
    <row r="336" spans="2:7" ht="13.5" customHeight="1">
      <c r="B336" s="89" t="s">
        <v>75</v>
      </c>
      <c r="C336" s="89"/>
      <c r="D336" s="89">
        <v>2012</v>
      </c>
      <c r="E336" s="90">
        <v>151313119.9171834</v>
      </c>
      <c r="F336" s="84"/>
      <c r="G336" s="84"/>
    </row>
    <row r="337" spans="2:7" ht="13.5" customHeight="1">
      <c r="B337" s="89" t="s">
        <v>74</v>
      </c>
      <c r="C337" s="89"/>
      <c r="D337" s="89">
        <v>2012</v>
      </c>
      <c r="E337" s="90">
        <v>895346680.59000003</v>
      </c>
      <c r="F337" s="84"/>
      <c r="G337" s="84"/>
    </row>
    <row r="338" spans="2:7" ht="13.5" customHeight="1">
      <c r="B338" s="95" t="s">
        <v>80</v>
      </c>
      <c r="C338" s="89"/>
      <c r="D338" s="89">
        <v>2012</v>
      </c>
      <c r="E338" s="90">
        <v>43731601.809999995</v>
      </c>
      <c r="F338" s="84"/>
      <c r="G338" s="84"/>
    </row>
    <row r="339" spans="2:7" ht="13.5" customHeight="1">
      <c r="B339" s="89" t="s">
        <v>73</v>
      </c>
      <c r="C339" s="89"/>
      <c r="D339" s="89">
        <v>2012</v>
      </c>
      <c r="E339" s="90">
        <v>30985649</v>
      </c>
      <c r="F339" s="84"/>
      <c r="G339" s="84"/>
    </row>
    <row r="340" spans="2:7" ht="13.5" customHeight="1">
      <c r="B340" s="89" t="s">
        <v>83</v>
      </c>
      <c r="C340" s="89"/>
      <c r="D340" s="89">
        <v>2012</v>
      </c>
      <c r="E340" s="90">
        <v>18768851.619035855</v>
      </c>
      <c r="F340" s="84"/>
      <c r="G340" s="84"/>
    </row>
    <row r="341" spans="2:7" ht="13.5" customHeight="1">
      <c r="B341" s="89" t="s">
        <v>81</v>
      </c>
      <c r="C341" s="89"/>
      <c r="D341" s="89">
        <v>2012</v>
      </c>
      <c r="E341" s="90">
        <v>1807848.96</v>
      </c>
      <c r="F341" s="84"/>
      <c r="G341" s="84"/>
    </row>
    <row r="342" spans="2:7" ht="13.5" customHeight="1">
      <c r="B342" s="89" t="s">
        <v>85</v>
      </c>
      <c r="C342" s="89"/>
      <c r="D342" s="89">
        <v>2012</v>
      </c>
      <c r="E342" s="90">
        <v>4125715</v>
      </c>
      <c r="F342" s="84"/>
      <c r="G342" s="84"/>
    </row>
    <row r="343" spans="2:7" ht="13.5" customHeight="1">
      <c r="B343" s="89" t="s">
        <v>78</v>
      </c>
      <c r="C343" s="89"/>
      <c r="D343" s="89">
        <v>2012</v>
      </c>
      <c r="E343" s="90">
        <v>11646880</v>
      </c>
      <c r="F343" s="84"/>
      <c r="G343" s="84"/>
    </row>
    <row r="344" spans="2:7" ht="13.5" customHeight="1">
      <c r="B344" s="89" t="s">
        <v>3</v>
      </c>
      <c r="C344" s="89"/>
      <c r="D344" s="89">
        <v>2012</v>
      </c>
      <c r="E344" s="90">
        <v>8140413000</v>
      </c>
      <c r="F344" s="84"/>
      <c r="G344" s="84"/>
    </row>
    <row r="345" spans="2:7" ht="13.5" customHeight="1">
      <c r="B345" s="95" t="s">
        <v>74</v>
      </c>
      <c r="C345" s="89" t="s">
        <v>136</v>
      </c>
      <c r="D345" s="89">
        <v>2013</v>
      </c>
      <c r="E345" s="90">
        <v>184.97</v>
      </c>
      <c r="F345" s="84"/>
      <c r="G345" s="84"/>
    </row>
    <row r="346" spans="2:7" ht="13.5" customHeight="1">
      <c r="B346" s="89" t="s">
        <v>70</v>
      </c>
      <c r="C346" s="89" t="s">
        <v>136</v>
      </c>
      <c r="D346" s="89">
        <v>2013</v>
      </c>
      <c r="E346" s="90">
        <v>573.1099999999999</v>
      </c>
      <c r="F346" s="84"/>
      <c r="G346" s="84"/>
    </row>
    <row r="347" spans="2:7" ht="13.5" customHeight="1">
      <c r="B347" s="89" t="s">
        <v>82</v>
      </c>
      <c r="C347" s="89" t="s">
        <v>216</v>
      </c>
      <c r="D347" s="89">
        <v>2013</v>
      </c>
      <c r="E347" s="90">
        <v>4254.7986780370329</v>
      </c>
      <c r="F347" s="84"/>
      <c r="G347" s="84"/>
    </row>
    <row r="348" spans="2:7" ht="13.5" customHeight="1">
      <c r="B348" s="89" t="s">
        <v>80</v>
      </c>
      <c r="C348" s="89" t="s">
        <v>133</v>
      </c>
      <c r="D348" s="89">
        <v>2013</v>
      </c>
      <c r="E348" s="90">
        <v>18699.103644102364</v>
      </c>
      <c r="F348" s="84"/>
      <c r="G348" s="84"/>
    </row>
    <row r="349" spans="2:7" ht="13.5" customHeight="1">
      <c r="B349" s="95" t="s">
        <v>103</v>
      </c>
      <c r="C349" s="89" t="s">
        <v>143</v>
      </c>
      <c r="D349" s="89">
        <v>2013</v>
      </c>
      <c r="E349" s="90">
        <v>36412.42</v>
      </c>
      <c r="F349" s="84"/>
      <c r="G349" s="84"/>
    </row>
    <row r="350" spans="2:7" ht="13.5" customHeight="1">
      <c r="B350" s="89" t="s">
        <v>82</v>
      </c>
      <c r="C350" s="89" t="s">
        <v>133</v>
      </c>
      <c r="D350" s="89">
        <v>2013</v>
      </c>
      <c r="E350" s="90">
        <v>36723.394246010532</v>
      </c>
      <c r="F350" s="84"/>
      <c r="G350" s="84"/>
    </row>
    <row r="351" spans="2:7" ht="13.5" customHeight="1">
      <c r="B351" s="89" t="s">
        <v>70</v>
      </c>
      <c r="C351" s="89" t="s">
        <v>216</v>
      </c>
      <c r="D351" s="89">
        <v>2013</v>
      </c>
      <c r="E351" s="90">
        <v>37934.179999999993</v>
      </c>
      <c r="F351" s="84"/>
      <c r="G351" s="84"/>
    </row>
    <row r="352" spans="2:7" ht="13.5" customHeight="1">
      <c r="B352" s="95" t="s">
        <v>253</v>
      </c>
      <c r="C352" s="89" t="s">
        <v>216</v>
      </c>
      <c r="D352" s="89">
        <v>2013</v>
      </c>
      <c r="E352" s="90">
        <v>46588.762761351056</v>
      </c>
      <c r="F352" s="84"/>
      <c r="G352" s="84"/>
    </row>
    <row r="353" spans="2:7" ht="13.5" customHeight="1">
      <c r="B353" s="95" t="s">
        <v>79</v>
      </c>
      <c r="C353" s="89" t="s">
        <v>136</v>
      </c>
      <c r="D353" s="89">
        <v>2013</v>
      </c>
      <c r="E353" s="90">
        <v>58801.087443173717</v>
      </c>
      <c r="F353" s="84"/>
      <c r="G353" s="84"/>
    </row>
    <row r="354" spans="2:7" ht="13.5" customHeight="1">
      <c r="B354" s="95" t="s">
        <v>76</v>
      </c>
      <c r="C354" s="89" t="s">
        <v>216</v>
      </c>
      <c r="D354" s="89">
        <v>2013</v>
      </c>
      <c r="E354" s="90">
        <v>64119.187677519898</v>
      </c>
      <c r="F354" s="84"/>
      <c r="G354" s="84"/>
    </row>
    <row r="355" spans="2:7" ht="13.5" customHeight="1">
      <c r="B355" s="89" t="s">
        <v>97</v>
      </c>
      <c r="C355" s="89" t="s">
        <v>143</v>
      </c>
      <c r="D355" s="89">
        <v>2013</v>
      </c>
      <c r="E355" s="90">
        <v>84610.79</v>
      </c>
      <c r="F355" s="84"/>
      <c r="G355" s="84"/>
    </row>
    <row r="356" spans="2:7" ht="13.5" customHeight="1">
      <c r="B356" s="89" t="s">
        <v>87</v>
      </c>
      <c r="C356" s="89" t="s">
        <v>139</v>
      </c>
      <c r="D356" s="89">
        <v>2013</v>
      </c>
      <c r="E356" s="90">
        <v>87517.888390183711</v>
      </c>
      <c r="F356" s="84"/>
      <c r="G356" s="84"/>
    </row>
    <row r="357" spans="2:7" ht="13.5" customHeight="1">
      <c r="B357" s="89" t="s">
        <v>82</v>
      </c>
      <c r="C357" s="89" t="s">
        <v>139</v>
      </c>
      <c r="D357" s="89">
        <v>2013</v>
      </c>
      <c r="E357" s="90">
        <v>188217.95330588712</v>
      </c>
      <c r="F357" s="84"/>
      <c r="G357" s="84"/>
    </row>
    <row r="358" spans="2:7" ht="13.5" customHeight="1">
      <c r="B358" s="89" t="s">
        <v>79</v>
      </c>
      <c r="C358" s="89" t="s">
        <v>140</v>
      </c>
      <c r="D358" s="89">
        <v>2013</v>
      </c>
      <c r="E358" s="90">
        <v>334446.82056703832</v>
      </c>
      <c r="F358" s="84"/>
      <c r="G358" s="84"/>
    </row>
    <row r="359" spans="2:7" ht="13.5" customHeight="1">
      <c r="B359" s="89" t="s">
        <v>84</v>
      </c>
      <c r="C359" s="89" t="s">
        <v>140</v>
      </c>
      <c r="D359" s="89">
        <v>2013</v>
      </c>
      <c r="E359" s="90">
        <v>335652</v>
      </c>
      <c r="F359" s="84"/>
      <c r="G359" s="84"/>
    </row>
    <row r="360" spans="2:7" ht="13.5" customHeight="1">
      <c r="B360" s="89" t="s">
        <v>2</v>
      </c>
      <c r="C360" s="89" t="s">
        <v>216</v>
      </c>
      <c r="D360" s="89">
        <v>2013</v>
      </c>
      <c r="E360" s="90">
        <v>340817.56539113721</v>
      </c>
      <c r="F360" s="84"/>
      <c r="G360" s="84"/>
    </row>
    <row r="361" spans="2:7" ht="13.5" customHeight="1">
      <c r="B361" s="89" t="s">
        <v>87</v>
      </c>
      <c r="C361" s="89" t="s">
        <v>216</v>
      </c>
      <c r="D361" s="89">
        <v>2013</v>
      </c>
      <c r="E361" s="90">
        <v>358645.19001311454</v>
      </c>
      <c r="F361" s="84"/>
      <c r="G361" s="84"/>
    </row>
    <row r="362" spans="2:7" ht="13.5" customHeight="1">
      <c r="B362" s="89" t="s">
        <v>103</v>
      </c>
      <c r="C362" s="89" t="s">
        <v>140</v>
      </c>
      <c r="D362" s="89">
        <v>2013</v>
      </c>
      <c r="E362" s="90">
        <v>405169.08</v>
      </c>
      <c r="F362" s="84"/>
      <c r="G362" s="84"/>
    </row>
    <row r="363" spans="2:7" ht="13.5" customHeight="1">
      <c r="B363" s="89" t="s">
        <v>82</v>
      </c>
      <c r="C363" s="89" t="s">
        <v>135</v>
      </c>
      <c r="D363" s="89">
        <v>2013</v>
      </c>
      <c r="E363" s="90">
        <v>438672.53814562783</v>
      </c>
      <c r="F363" s="84"/>
      <c r="G363" s="84"/>
    </row>
    <row r="364" spans="2:7" ht="13.5" customHeight="1">
      <c r="B364" s="89" t="s">
        <v>75</v>
      </c>
      <c r="C364" s="89" t="s">
        <v>216</v>
      </c>
      <c r="D364" s="89">
        <v>2013</v>
      </c>
      <c r="E364" s="90">
        <v>441324</v>
      </c>
      <c r="F364" s="84"/>
      <c r="G364" s="84"/>
    </row>
    <row r="365" spans="2:7" ht="13.5" customHeight="1">
      <c r="B365" s="89" t="s">
        <v>74</v>
      </c>
      <c r="C365" s="89" t="s">
        <v>135</v>
      </c>
      <c r="D365" s="89">
        <v>2013</v>
      </c>
      <c r="E365" s="90">
        <v>460361.55000000005</v>
      </c>
      <c r="F365" s="84"/>
      <c r="G365" s="84"/>
    </row>
    <row r="366" spans="2:7" ht="13.5" customHeight="1">
      <c r="B366" s="89" t="s">
        <v>103</v>
      </c>
      <c r="C366" s="89" t="s">
        <v>139</v>
      </c>
      <c r="D366" s="89">
        <v>2013</v>
      </c>
      <c r="E366" s="90">
        <v>485139.56</v>
      </c>
      <c r="F366" s="84"/>
      <c r="G366" s="84"/>
    </row>
    <row r="367" spans="2:7" ht="13.5" customHeight="1">
      <c r="B367" s="89" t="s">
        <v>82</v>
      </c>
      <c r="C367" s="89" t="s">
        <v>143</v>
      </c>
      <c r="D367" s="89">
        <v>2013</v>
      </c>
      <c r="E367" s="90">
        <v>720957.66281730379</v>
      </c>
      <c r="F367" s="84"/>
      <c r="G367" s="84"/>
    </row>
    <row r="368" spans="2:7" ht="13.5" customHeight="1">
      <c r="B368" s="89" t="s">
        <v>84</v>
      </c>
      <c r="C368" s="89" t="s">
        <v>137</v>
      </c>
      <c r="D368" s="89">
        <v>2013</v>
      </c>
      <c r="E368" s="90">
        <v>831840</v>
      </c>
      <c r="F368" s="84"/>
      <c r="G368" s="84"/>
    </row>
    <row r="369" spans="2:7" ht="13.5" customHeight="1">
      <c r="B369" s="89" t="s">
        <v>2</v>
      </c>
      <c r="C369" s="89" t="s">
        <v>133</v>
      </c>
      <c r="D369" s="89">
        <v>2013</v>
      </c>
      <c r="E369" s="90">
        <v>839443.91105524835</v>
      </c>
      <c r="F369" s="84"/>
      <c r="G369" s="84"/>
    </row>
    <row r="370" spans="2:7" ht="13.5" customHeight="1">
      <c r="B370" s="89" t="s">
        <v>104</v>
      </c>
      <c r="C370" s="89" t="s">
        <v>135</v>
      </c>
      <c r="D370" s="89">
        <v>2013</v>
      </c>
      <c r="E370" s="90">
        <v>937175.38</v>
      </c>
      <c r="F370" s="84"/>
      <c r="G370" s="84"/>
    </row>
    <row r="371" spans="2:7" ht="13.5" customHeight="1">
      <c r="B371" s="95" t="s">
        <v>70</v>
      </c>
      <c r="C371" s="89" t="s">
        <v>133</v>
      </c>
      <c r="D371" s="89">
        <v>2013</v>
      </c>
      <c r="E371" s="90">
        <v>1126238.07</v>
      </c>
      <c r="F371" s="84"/>
      <c r="G371" s="84"/>
    </row>
    <row r="372" spans="2:7" ht="13.5" customHeight="1">
      <c r="B372" s="95" t="s">
        <v>97</v>
      </c>
      <c r="C372" s="89" t="s">
        <v>134</v>
      </c>
      <c r="D372" s="89">
        <v>2013</v>
      </c>
      <c r="E372" s="90">
        <v>1246746.29</v>
      </c>
      <c r="F372" s="84"/>
      <c r="G372" s="84"/>
    </row>
    <row r="373" spans="2:7" ht="13.5" customHeight="1">
      <c r="B373" s="95" t="s">
        <v>79</v>
      </c>
      <c r="C373" s="89" t="s">
        <v>135</v>
      </c>
      <c r="D373" s="89">
        <v>2013</v>
      </c>
      <c r="E373" s="90">
        <v>1270145.5119897879</v>
      </c>
      <c r="F373" s="84"/>
      <c r="G373" s="84"/>
    </row>
    <row r="374" spans="2:7" ht="13.5" customHeight="1">
      <c r="B374" s="89" t="s">
        <v>78</v>
      </c>
      <c r="C374" s="89" t="s">
        <v>216</v>
      </c>
      <c r="D374" s="89">
        <v>2013</v>
      </c>
      <c r="E374" s="90">
        <v>1536867</v>
      </c>
      <c r="F374" s="84"/>
      <c r="G374" s="84"/>
    </row>
    <row r="375" spans="2:7" ht="13.5" customHeight="1">
      <c r="B375" s="89" t="s">
        <v>116</v>
      </c>
      <c r="C375" s="89" t="s">
        <v>137</v>
      </c>
      <c r="D375" s="89">
        <v>2013</v>
      </c>
      <c r="E375" s="90">
        <v>1666431</v>
      </c>
      <c r="F375" s="84"/>
      <c r="G375" s="84"/>
    </row>
    <row r="376" spans="2:7" ht="13.5" customHeight="1">
      <c r="B376" s="89" t="s">
        <v>2</v>
      </c>
      <c r="C376" s="89" t="s">
        <v>135</v>
      </c>
      <c r="D376" s="89">
        <v>2013</v>
      </c>
      <c r="E376" s="90">
        <v>1671567.4913659033</v>
      </c>
      <c r="F376" s="84"/>
      <c r="G376" s="84"/>
    </row>
    <row r="377" spans="2:7" ht="13.5" customHeight="1">
      <c r="B377" s="89" t="s">
        <v>82</v>
      </c>
      <c r="C377" s="89" t="s">
        <v>134</v>
      </c>
      <c r="D377" s="89">
        <v>2013</v>
      </c>
      <c r="E377" s="90">
        <v>1693290.652807134</v>
      </c>
      <c r="F377" s="84"/>
      <c r="G377" s="84"/>
    </row>
    <row r="378" spans="2:7" ht="13.5" customHeight="1">
      <c r="B378" s="89" t="s">
        <v>97</v>
      </c>
      <c r="C378" s="89" t="s">
        <v>135</v>
      </c>
      <c r="D378" s="89">
        <v>2013</v>
      </c>
      <c r="E378" s="90">
        <v>1825761.92</v>
      </c>
      <c r="F378" s="84"/>
      <c r="G378" s="84"/>
    </row>
    <row r="379" spans="2:7" ht="13.5" customHeight="1">
      <c r="B379" s="89" t="s">
        <v>70</v>
      </c>
      <c r="C379" s="89" t="s">
        <v>143</v>
      </c>
      <c r="D379" s="89">
        <v>2013</v>
      </c>
      <c r="E379" s="90">
        <v>3259052.81</v>
      </c>
      <c r="F379" s="84"/>
      <c r="G379" s="84"/>
    </row>
    <row r="380" spans="2:7" ht="13.5" customHeight="1">
      <c r="B380" s="89" t="s">
        <v>80</v>
      </c>
      <c r="C380" s="89" t="s">
        <v>134</v>
      </c>
      <c r="D380" s="89">
        <v>2013</v>
      </c>
      <c r="E380" s="90">
        <v>4021824.2669086787</v>
      </c>
      <c r="F380" s="84"/>
      <c r="G380" s="84"/>
    </row>
    <row r="381" spans="2:7" ht="13.5" customHeight="1">
      <c r="B381" s="89" t="s">
        <v>87</v>
      </c>
      <c r="C381" s="89" t="s">
        <v>140</v>
      </c>
      <c r="D381" s="89">
        <v>2013</v>
      </c>
      <c r="E381" s="90">
        <v>4057875.9215967017</v>
      </c>
      <c r="F381" s="84"/>
      <c r="G381" s="84"/>
    </row>
    <row r="382" spans="2:7" ht="13.5" customHeight="1">
      <c r="B382" s="89" t="s">
        <v>80</v>
      </c>
      <c r="C382" s="89" t="s">
        <v>135</v>
      </c>
      <c r="D382" s="89">
        <v>2013</v>
      </c>
      <c r="E382" s="90">
        <v>5138986.3415576965</v>
      </c>
      <c r="F382" s="84"/>
      <c r="G382" s="84"/>
    </row>
    <row r="383" spans="2:7" ht="13.5" customHeight="1">
      <c r="B383" s="95" t="s">
        <v>80</v>
      </c>
      <c r="C383" s="89" t="s">
        <v>140</v>
      </c>
      <c r="D383" s="89">
        <v>2013</v>
      </c>
      <c r="E383" s="90">
        <v>5232000</v>
      </c>
      <c r="F383" s="84"/>
      <c r="G383" s="84"/>
    </row>
    <row r="384" spans="2:7" ht="13.5" customHeight="1">
      <c r="B384" s="89" t="s">
        <v>81</v>
      </c>
      <c r="C384" s="89" t="s">
        <v>143</v>
      </c>
      <c r="D384" s="89">
        <v>2013</v>
      </c>
      <c r="E384" s="90">
        <v>5803203.6416622838</v>
      </c>
      <c r="F384" s="84"/>
      <c r="G384" s="84"/>
    </row>
    <row r="385" spans="2:7" ht="13.5" customHeight="1">
      <c r="B385" s="89" t="s">
        <v>70</v>
      </c>
      <c r="C385" s="89" t="s">
        <v>139</v>
      </c>
      <c r="D385" s="89">
        <v>2013</v>
      </c>
      <c r="E385" s="90">
        <v>5866151.7599999998</v>
      </c>
      <c r="F385" s="84"/>
      <c r="G385" s="84"/>
    </row>
    <row r="386" spans="2:7" ht="13.5" customHeight="1">
      <c r="B386" s="89" t="s">
        <v>80</v>
      </c>
      <c r="C386" s="89" t="s">
        <v>143</v>
      </c>
      <c r="D386" s="89">
        <v>2013</v>
      </c>
      <c r="E386" s="90">
        <v>7111000</v>
      </c>
      <c r="F386" s="84"/>
      <c r="G386" s="84"/>
    </row>
    <row r="387" spans="2:7" ht="13.5" customHeight="1">
      <c r="B387" s="95" t="s">
        <v>2</v>
      </c>
      <c r="C387" s="89" t="s">
        <v>134</v>
      </c>
      <c r="D387" s="89">
        <v>2013</v>
      </c>
      <c r="E387" s="90">
        <v>8110515.6321877101</v>
      </c>
      <c r="F387" s="84"/>
      <c r="G387" s="84"/>
    </row>
    <row r="388" spans="2:7" ht="13.5" customHeight="1">
      <c r="B388" s="89" t="s">
        <v>80</v>
      </c>
      <c r="C388" s="89" t="s">
        <v>139</v>
      </c>
      <c r="D388" s="89">
        <v>2013</v>
      </c>
      <c r="E388" s="90">
        <v>9291000</v>
      </c>
      <c r="F388" s="84"/>
      <c r="G388" s="84"/>
    </row>
    <row r="389" spans="2:7" ht="13.5" customHeight="1">
      <c r="B389" s="89" t="s">
        <v>78</v>
      </c>
      <c r="C389" s="89" t="s">
        <v>132</v>
      </c>
      <c r="D389" s="89">
        <v>2013</v>
      </c>
      <c r="E389" s="90">
        <v>9706606</v>
      </c>
      <c r="F389" s="84"/>
      <c r="G389" s="84"/>
    </row>
    <row r="390" spans="2:7" ht="13.5" customHeight="1">
      <c r="B390" s="89" t="s">
        <v>69</v>
      </c>
      <c r="C390" s="89" t="s">
        <v>136</v>
      </c>
      <c r="D390" s="89">
        <v>2013</v>
      </c>
      <c r="E390" s="90">
        <v>10690680.298501836</v>
      </c>
      <c r="F390" s="84"/>
      <c r="G390" s="84"/>
    </row>
    <row r="391" spans="2:7" ht="13.5" customHeight="1">
      <c r="B391" s="89" t="s">
        <v>69</v>
      </c>
      <c r="C391" s="89" t="s">
        <v>134</v>
      </c>
      <c r="D391" s="89">
        <v>2013</v>
      </c>
      <c r="E391" s="90">
        <v>12285877.255468043</v>
      </c>
      <c r="F391" s="84"/>
      <c r="G391" s="84"/>
    </row>
    <row r="392" spans="2:7" ht="13.5" customHeight="1">
      <c r="B392" s="89" t="s">
        <v>109</v>
      </c>
      <c r="C392" s="92" t="s">
        <v>139</v>
      </c>
      <c r="D392" s="89">
        <v>2013</v>
      </c>
      <c r="E392" s="90">
        <v>12992458</v>
      </c>
      <c r="F392" s="84"/>
      <c r="G392" s="84"/>
    </row>
    <row r="393" spans="2:7" ht="13.5" customHeight="1">
      <c r="B393" s="89" t="s">
        <v>80</v>
      </c>
      <c r="C393" s="89" t="s">
        <v>136</v>
      </c>
      <c r="D393" s="89">
        <v>2013</v>
      </c>
      <c r="E393" s="90">
        <v>13745490.287889522</v>
      </c>
      <c r="F393" s="84"/>
      <c r="G393" s="84"/>
    </row>
    <row r="394" spans="2:7" ht="13.5" customHeight="1">
      <c r="B394" s="95" t="s">
        <v>74</v>
      </c>
      <c r="C394" s="89" t="s">
        <v>140</v>
      </c>
      <c r="D394" s="89">
        <v>2013</v>
      </c>
      <c r="E394" s="90">
        <v>14218785.399999999</v>
      </c>
      <c r="F394" s="84"/>
      <c r="G394" s="84"/>
    </row>
    <row r="395" spans="2:7" ht="13.5" customHeight="1">
      <c r="B395" s="95" t="s">
        <v>76</v>
      </c>
      <c r="C395" s="89" t="s">
        <v>139</v>
      </c>
      <c r="D395" s="89">
        <v>2013</v>
      </c>
      <c r="E395" s="90">
        <v>14667271.36631861</v>
      </c>
      <c r="F395" s="84"/>
      <c r="G395" s="84"/>
    </row>
    <row r="396" spans="2:7" ht="13.5" customHeight="1">
      <c r="B396" s="89" t="s">
        <v>253</v>
      </c>
      <c r="C396" s="89" t="s">
        <v>140</v>
      </c>
      <c r="D396" s="89">
        <v>2013</v>
      </c>
      <c r="E396" s="90">
        <v>14735640.968125831</v>
      </c>
      <c r="F396" s="84"/>
      <c r="G396" s="84"/>
    </row>
    <row r="397" spans="2:7" ht="13.5" customHeight="1">
      <c r="B397" s="89" t="s">
        <v>80</v>
      </c>
      <c r="C397" s="89" t="s">
        <v>216</v>
      </c>
      <c r="D397" s="89">
        <v>2013</v>
      </c>
      <c r="E397" s="90">
        <v>15143000</v>
      </c>
      <c r="F397" s="84"/>
      <c r="G397" s="84"/>
    </row>
    <row r="398" spans="2:7" ht="13.5" customHeight="1">
      <c r="B398" s="89" t="s">
        <v>81</v>
      </c>
      <c r="C398" s="89" t="s">
        <v>140</v>
      </c>
      <c r="D398" s="89">
        <v>2013</v>
      </c>
      <c r="E398" s="90">
        <v>17859617.298337724</v>
      </c>
      <c r="F398" s="84"/>
      <c r="G398" s="84"/>
    </row>
    <row r="399" spans="2:7" ht="13.5" customHeight="1">
      <c r="B399" s="89" t="s">
        <v>70</v>
      </c>
      <c r="C399" s="89" t="s">
        <v>135</v>
      </c>
      <c r="D399" s="89">
        <v>2013</v>
      </c>
      <c r="E399" s="90">
        <v>18446333.84</v>
      </c>
      <c r="F399" s="84"/>
      <c r="G399" s="84"/>
    </row>
    <row r="400" spans="2:7" ht="13.5" customHeight="1">
      <c r="B400" s="89" t="s">
        <v>96</v>
      </c>
      <c r="C400" s="89" t="s">
        <v>137</v>
      </c>
      <c r="D400" s="89">
        <v>2013</v>
      </c>
      <c r="E400" s="90">
        <v>23462078</v>
      </c>
      <c r="F400" s="84"/>
      <c r="G400" s="84"/>
    </row>
    <row r="401" spans="2:7" ht="13.5" customHeight="1">
      <c r="B401" s="89" t="s">
        <v>73</v>
      </c>
      <c r="C401" s="89" t="s">
        <v>134</v>
      </c>
      <c r="D401" s="89">
        <v>2013</v>
      </c>
      <c r="E401" s="90">
        <v>24345881</v>
      </c>
      <c r="F401" s="84"/>
      <c r="G401" s="84"/>
    </row>
    <row r="402" spans="2:7" ht="13.5" customHeight="1">
      <c r="B402" s="89" t="s">
        <v>253</v>
      </c>
      <c r="C402" s="89" t="s">
        <v>135</v>
      </c>
      <c r="D402" s="89">
        <v>2013</v>
      </c>
      <c r="E402" s="90">
        <v>26634418.811706629</v>
      </c>
      <c r="F402" s="84"/>
      <c r="G402" s="84"/>
    </row>
    <row r="403" spans="2:7" ht="13.5" customHeight="1">
      <c r="B403" s="89" t="s">
        <v>83</v>
      </c>
      <c r="C403" s="89" t="s">
        <v>143</v>
      </c>
      <c r="D403" s="89">
        <v>2013</v>
      </c>
      <c r="E403" s="90">
        <v>31445641.054595105</v>
      </c>
      <c r="F403" s="84"/>
      <c r="G403" s="84"/>
    </row>
    <row r="404" spans="2:7" ht="13.5" customHeight="1">
      <c r="B404" s="89" t="s">
        <v>253</v>
      </c>
      <c r="C404" s="89" t="s">
        <v>143</v>
      </c>
      <c r="D404" s="89">
        <v>2013</v>
      </c>
      <c r="E404" s="90">
        <v>34639636.995830528</v>
      </c>
      <c r="F404" s="84"/>
      <c r="G404" s="84"/>
    </row>
    <row r="405" spans="2:7" ht="13.5" customHeight="1">
      <c r="B405" s="89" t="s">
        <v>70</v>
      </c>
      <c r="C405" s="89" t="s">
        <v>134</v>
      </c>
      <c r="D405" s="89">
        <v>2013</v>
      </c>
      <c r="E405" s="90">
        <v>43504830.18</v>
      </c>
      <c r="F405" s="84"/>
      <c r="G405" s="84"/>
    </row>
    <row r="406" spans="2:7" ht="13.5" customHeight="1">
      <c r="B406" s="96" t="s">
        <v>70</v>
      </c>
      <c r="C406" s="96" t="s">
        <v>140</v>
      </c>
      <c r="D406" s="96">
        <v>2013</v>
      </c>
      <c r="E406" s="97">
        <v>47606796.060000002</v>
      </c>
      <c r="F406" s="84"/>
      <c r="G406" s="84"/>
    </row>
    <row r="407" spans="2:7" ht="13.5" customHeight="1">
      <c r="B407" s="89" t="s">
        <v>74</v>
      </c>
      <c r="C407" s="89" t="s">
        <v>133</v>
      </c>
      <c r="D407" s="89">
        <v>2013</v>
      </c>
      <c r="E407" s="90">
        <v>51597006.030000001</v>
      </c>
      <c r="F407" s="84"/>
      <c r="G407" s="84"/>
    </row>
    <row r="408" spans="2:7" ht="13.5" customHeight="1">
      <c r="B408" s="89" t="s">
        <v>253</v>
      </c>
      <c r="C408" s="89" t="s">
        <v>134</v>
      </c>
      <c r="D408" s="89">
        <v>2013</v>
      </c>
      <c r="E408" s="90">
        <v>52958007.461575642</v>
      </c>
      <c r="F408" s="84"/>
      <c r="G408" s="84"/>
    </row>
    <row r="409" spans="2:7" ht="13.5" customHeight="1">
      <c r="B409" s="89" t="s">
        <v>74</v>
      </c>
      <c r="C409" s="89" t="s">
        <v>143</v>
      </c>
      <c r="D409" s="89">
        <v>2013</v>
      </c>
      <c r="E409" s="90">
        <v>63866079.45000001</v>
      </c>
      <c r="F409" s="84"/>
      <c r="G409" s="84"/>
    </row>
    <row r="410" spans="2:7" ht="13.5" customHeight="1">
      <c r="B410" s="89" t="s">
        <v>69</v>
      </c>
      <c r="C410" s="89" t="s">
        <v>143</v>
      </c>
      <c r="D410" s="89">
        <v>2013</v>
      </c>
      <c r="E410" s="90">
        <v>85336817.172148764</v>
      </c>
      <c r="F410" s="84"/>
      <c r="G410" s="84"/>
    </row>
    <row r="411" spans="2:7" ht="13.5" customHeight="1">
      <c r="B411" s="89" t="s">
        <v>74</v>
      </c>
      <c r="C411" s="89" t="s">
        <v>216</v>
      </c>
      <c r="D411" s="89">
        <v>2013</v>
      </c>
      <c r="E411" s="90">
        <v>86143176.350000009</v>
      </c>
      <c r="F411" s="84"/>
      <c r="G411" s="84"/>
    </row>
    <row r="412" spans="2:7" ht="13.5" customHeight="1">
      <c r="B412" s="89" t="s">
        <v>69</v>
      </c>
      <c r="C412" s="89" t="s">
        <v>135</v>
      </c>
      <c r="D412" s="89">
        <v>2013</v>
      </c>
      <c r="E412" s="90">
        <v>107044890.01619948</v>
      </c>
      <c r="F412" s="84"/>
      <c r="G412" s="84"/>
    </row>
    <row r="413" spans="2:7" ht="13.5" customHeight="1">
      <c r="B413" s="89" t="s">
        <v>3</v>
      </c>
      <c r="C413" s="89" t="s">
        <v>134</v>
      </c>
      <c r="D413" s="89">
        <v>2013</v>
      </c>
      <c r="E413" s="90">
        <v>111783000</v>
      </c>
      <c r="F413" s="84"/>
      <c r="G413" s="84"/>
    </row>
    <row r="414" spans="2:7" ht="13.5" customHeight="1">
      <c r="B414" s="89" t="s">
        <v>69</v>
      </c>
      <c r="C414" s="89" t="s">
        <v>137</v>
      </c>
      <c r="D414" s="89">
        <v>2013</v>
      </c>
      <c r="E414" s="90">
        <v>119579263.38452275</v>
      </c>
      <c r="F414" s="84"/>
      <c r="G414" s="84"/>
    </row>
    <row r="415" spans="2:7" ht="13.5" customHeight="1">
      <c r="B415" s="89" t="s">
        <v>69</v>
      </c>
      <c r="C415" s="89" t="s">
        <v>139</v>
      </c>
      <c r="D415" s="89">
        <v>2013</v>
      </c>
      <c r="E415" s="90">
        <v>129783150.47309005</v>
      </c>
      <c r="F415" s="84"/>
      <c r="G415" s="84"/>
    </row>
    <row r="416" spans="2:7" ht="13.5" customHeight="1">
      <c r="B416" s="89" t="s">
        <v>3</v>
      </c>
      <c r="C416" s="89" t="s">
        <v>143</v>
      </c>
      <c r="D416" s="89">
        <v>2013</v>
      </c>
      <c r="E416" s="90">
        <v>160052000</v>
      </c>
      <c r="F416" s="84"/>
      <c r="G416" s="84"/>
    </row>
    <row r="417" spans="2:7" ht="13.5" customHeight="1">
      <c r="B417" s="89" t="s">
        <v>69</v>
      </c>
      <c r="C417" s="89" t="s">
        <v>140</v>
      </c>
      <c r="D417" s="89">
        <v>2013</v>
      </c>
      <c r="E417" s="90">
        <v>171809963.82895169</v>
      </c>
      <c r="F417" s="84"/>
      <c r="G417" s="84"/>
    </row>
    <row r="418" spans="2:7" ht="13.5" customHeight="1">
      <c r="B418" s="89" t="s">
        <v>75</v>
      </c>
      <c r="C418" s="89" t="s">
        <v>137</v>
      </c>
      <c r="D418" s="89">
        <v>2013</v>
      </c>
      <c r="E418" s="90">
        <v>190055139.67000002</v>
      </c>
      <c r="F418" s="84"/>
      <c r="G418" s="84"/>
    </row>
    <row r="419" spans="2:7" ht="13.5" customHeight="1">
      <c r="B419" s="89" t="s">
        <v>3</v>
      </c>
      <c r="C419" s="89" t="s">
        <v>133</v>
      </c>
      <c r="D419" s="89">
        <v>2013</v>
      </c>
      <c r="E419" s="90">
        <v>302327000</v>
      </c>
      <c r="F419" s="84"/>
      <c r="G419" s="84"/>
    </row>
    <row r="420" spans="2:7" ht="13.5" customHeight="1">
      <c r="B420" s="89" t="s">
        <v>3</v>
      </c>
      <c r="C420" s="89" t="s">
        <v>136</v>
      </c>
      <c r="D420" s="89">
        <v>2013</v>
      </c>
      <c r="E420" s="90">
        <v>412739000</v>
      </c>
      <c r="F420" s="84"/>
      <c r="G420" s="84"/>
    </row>
    <row r="421" spans="2:7" ht="13.5" customHeight="1">
      <c r="B421" s="89" t="s">
        <v>69</v>
      </c>
      <c r="C421" s="89" t="s">
        <v>133</v>
      </c>
      <c r="D421" s="89">
        <v>2013</v>
      </c>
      <c r="E421" s="90">
        <v>451196666.45018286</v>
      </c>
      <c r="F421" s="84"/>
      <c r="G421" s="84"/>
    </row>
    <row r="422" spans="2:7" ht="13.5" customHeight="1">
      <c r="B422" s="89" t="s">
        <v>3</v>
      </c>
      <c r="C422" s="89" t="s">
        <v>139</v>
      </c>
      <c r="D422" s="89">
        <v>2013</v>
      </c>
      <c r="E422" s="90">
        <v>573606000</v>
      </c>
      <c r="F422" s="84"/>
      <c r="G422" s="84"/>
    </row>
    <row r="423" spans="2:7" ht="13.5" customHeight="1">
      <c r="B423" s="89" t="s">
        <v>3</v>
      </c>
      <c r="C423" s="89" t="s">
        <v>216</v>
      </c>
      <c r="D423" s="89">
        <v>2013</v>
      </c>
      <c r="E423" s="90">
        <v>574764000</v>
      </c>
      <c r="F423" s="84"/>
      <c r="G423" s="84"/>
    </row>
    <row r="424" spans="2:7" ht="13.5" customHeight="1">
      <c r="B424" s="89" t="s">
        <v>69</v>
      </c>
      <c r="C424" s="89" t="s">
        <v>216</v>
      </c>
      <c r="D424" s="89">
        <v>2013</v>
      </c>
      <c r="E424" s="90">
        <v>602707188.00155282</v>
      </c>
      <c r="F424" s="84"/>
      <c r="G424" s="84"/>
    </row>
    <row r="425" spans="2:7" ht="13.5" customHeight="1">
      <c r="B425" s="89" t="s">
        <v>74</v>
      </c>
      <c r="C425" s="89" t="s">
        <v>132</v>
      </c>
      <c r="D425" s="89">
        <v>2013</v>
      </c>
      <c r="E425" s="90">
        <v>608200298.24999988</v>
      </c>
      <c r="F425" s="84"/>
      <c r="G425" s="84"/>
    </row>
    <row r="426" spans="2:7" ht="13.5" customHeight="1">
      <c r="B426" s="89" t="s">
        <v>3</v>
      </c>
      <c r="C426" s="89" t="s">
        <v>137</v>
      </c>
      <c r="D426" s="89">
        <v>2013</v>
      </c>
      <c r="E426" s="90">
        <v>679530000</v>
      </c>
      <c r="F426" s="84"/>
      <c r="G426" s="84"/>
    </row>
    <row r="427" spans="2:7" ht="13.5" customHeight="1">
      <c r="B427" s="89" t="s">
        <v>3</v>
      </c>
      <c r="C427" s="89" t="s">
        <v>135</v>
      </c>
      <c r="D427" s="89">
        <v>2013</v>
      </c>
      <c r="E427" s="97">
        <v>832602000</v>
      </c>
      <c r="F427" s="84"/>
      <c r="G427" s="84"/>
    </row>
    <row r="428" spans="2:7" ht="13.5" customHeight="1">
      <c r="B428" s="89" t="s">
        <v>3</v>
      </c>
      <c r="C428" s="89" t="s">
        <v>140</v>
      </c>
      <c r="D428" s="89">
        <v>2013</v>
      </c>
      <c r="E428" s="90">
        <v>1306055000</v>
      </c>
      <c r="F428" s="84"/>
      <c r="G428" s="84"/>
    </row>
    <row r="429" spans="2:7" ht="13.5" customHeight="1">
      <c r="B429" s="89" t="s">
        <v>69</v>
      </c>
      <c r="C429" s="89" t="s">
        <v>132</v>
      </c>
      <c r="D429" s="89">
        <v>2013</v>
      </c>
      <c r="E429" s="90">
        <v>3231865503.1193814</v>
      </c>
      <c r="F429" s="84"/>
      <c r="G429" s="84"/>
    </row>
    <row r="430" spans="2:7" ht="13.5" customHeight="1">
      <c r="B430" s="95" t="s">
        <v>3</v>
      </c>
      <c r="C430" s="89" t="s">
        <v>132</v>
      </c>
      <c r="D430" s="89">
        <v>2013</v>
      </c>
      <c r="E430" s="90">
        <v>3876234000</v>
      </c>
      <c r="F430" s="84"/>
      <c r="G430" s="84"/>
    </row>
    <row r="431" spans="2:7" ht="13.5" customHeight="1">
      <c r="B431" s="89" t="s">
        <v>74</v>
      </c>
      <c r="C431" s="89" t="s">
        <v>136</v>
      </c>
      <c r="D431" s="89">
        <v>2014</v>
      </c>
      <c r="E431" s="90">
        <v>18.64</v>
      </c>
      <c r="F431" s="84"/>
      <c r="G431" s="84"/>
    </row>
    <row r="432" spans="2:7" ht="13.5" customHeight="1">
      <c r="B432" s="95" t="s">
        <v>104</v>
      </c>
      <c r="C432" s="89" t="s">
        <v>216</v>
      </c>
      <c r="D432" s="91">
        <v>2014</v>
      </c>
      <c r="E432" s="90">
        <v>716.08999999999992</v>
      </c>
      <c r="F432" s="84"/>
      <c r="G432" s="84"/>
    </row>
    <row r="433" spans="2:7" ht="13.5" customHeight="1">
      <c r="B433" s="89" t="s">
        <v>72</v>
      </c>
      <c r="C433" s="89" t="s">
        <v>133</v>
      </c>
      <c r="D433" s="91">
        <v>2014</v>
      </c>
      <c r="E433" s="90">
        <v>831.64702050710753</v>
      </c>
      <c r="F433" s="84"/>
      <c r="G433" s="84"/>
    </row>
    <row r="434" spans="2:7" ht="13.5" customHeight="1">
      <c r="B434" s="95" t="s">
        <v>70</v>
      </c>
      <c r="C434" s="89" t="s">
        <v>136</v>
      </c>
      <c r="D434" s="89">
        <v>2014</v>
      </c>
      <c r="E434" s="90">
        <v>1012.8099711777917</v>
      </c>
      <c r="F434" s="84"/>
      <c r="G434" s="84"/>
    </row>
    <row r="435" spans="2:7" ht="13.5" customHeight="1">
      <c r="B435" s="95" t="s">
        <v>82</v>
      </c>
      <c r="C435" s="89" t="s">
        <v>216</v>
      </c>
      <c r="D435" s="91">
        <v>2014</v>
      </c>
      <c r="E435" s="90">
        <v>1833.03</v>
      </c>
      <c r="F435" s="84"/>
      <c r="G435" s="84"/>
    </row>
    <row r="436" spans="2:7" ht="13.5" customHeight="1">
      <c r="B436" s="89" t="s">
        <v>76</v>
      </c>
      <c r="C436" s="89" t="s">
        <v>216</v>
      </c>
      <c r="D436" s="91">
        <v>2014</v>
      </c>
      <c r="E436" s="97">
        <v>1901</v>
      </c>
      <c r="F436" s="84"/>
      <c r="G436" s="84"/>
    </row>
    <row r="437" spans="2:7" ht="13.5" customHeight="1">
      <c r="B437" s="95" t="s">
        <v>104</v>
      </c>
      <c r="C437" s="89" t="s">
        <v>140</v>
      </c>
      <c r="D437" s="91">
        <v>2014</v>
      </c>
      <c r="E437" s="90">
        <v>3660.2</v>
      </c>
      <c r="F437" s="84"/>
      <c r="G437" s="84"/>
    </row>
    <row r="438" spans="2:7" ht="13.5" customHeight="1">
      <c r="B438" s="89" t="s">
        <v>88</v>
      </c>
      <c r="C438" s="89" t="s">
        <v>140</v>
      </c>
      <c r="D438" s="91">
        <v>2014</v>
      </c>
      <c r="E438" s="90">
        <v>21487.014306028039</v>
      </c>
      <c r="F438" s="84"/>
      <c r="G438" s="84"/>
    </row>
    <row r="439" spans="2:7" ht="13.5" customHeight="1">
      <c r="B439" s="89" t="s">
        <v>87</v>
      </c>
      <c r="C439" s="89" t="s">
        <v>143</v>
      </c>
      <c r="D439" s="91">
        <v>2014</v>
      </c>
      <c r="E439" s="90">
        <v>21911</v>
      </c>
      <c r="F439" s="84"/>
      <c r="G439" s="84"/>
    </row>
    <row r="440" spans="2:7" ht="13.5" customHeight="1">
      <c r="B440" s="89" t="s">
        <v>85</v>
      </c>
      <c r="C440" s="89" t="s">
        <v>136</v>
      </c>
      <c r="D440" s="91">
        <v>2014</v>
      </c>
      <c r="E440" s="90">
        <v>32120.821946262426</v>
      </c>
      <c r="F440" s="84"/>
      <c r="G440" s="84"/>
    </row>
    <row r="441" spans="2:7" ht="13.5" customHeight="1">
      <c r="B441" s="89" t="s">
        <v>82</v>
      </c>
      <c r="C441" s="89" t="s">
        <v>143</v>
      </c>
      <c r="D441" s="91">
        <v>2014</v>
      </c>
      <c r="E441" s="90">
        <v>39737.14</v>
      </c>
      <c r="F441" s="84"/>
      <c r="G441" s="84"/>
    </row>
    <row r="442" spans="2:7" ht="13.5" customHeight="1">
      <c r="B442" s="95" t="s">
        <v>104</v>
      </c>
      <c r="C442" s="89" t="s">
        <v>135</v>
      </c>
      <c r="D442" s="91">
        <v>2014</v>
      </c>
      <c r="E442" s="90">
        <v>41509</v>
      </c>
      <c r="F442" s="84"/>
      <c r="G442" s="84"/>
    </row>
    <row r="443" spans="2:7" ht="13.5" customHeight="1">
      <c r="B443" s="95" t="s">
        <v>77</v>
      </c>
      <c r="C443" s="89" t="s">
        <v>140</v>
      </c>
      <c r="D443" s="91">
        <v>2014</v>
      </c>
      <c r="E443" s="90">
        <v>46780.160000000003</v>
      </c>
      <c r="F443" s="84"/>
      <c r="G443" s="84"/>
    </row>
    <row r="444" spans="2:7" ht="13.5" customHeight="1">
      <c r="B444" s="95" t="s">
        <v>79</v>
      </c>
      <c r="C444" s="89" t="s">
        <v>136</v>
      </c>
      <c r="D444" s="91">
        <v>2014</v>
      </c>
      <c r="E444" s="90">
        <v>60875.89</v>
      </c>
      <c r="F444" s="84"/>
      <c r="G444" s="84"/>
    </row>
    <row r="445" spans="2:7" ht="13.5" customHeight="1">
      <c r="B445" s="89" t="s">
        <v>82</v>
      </c>
      <c r="C445" s="89" t="s">
        <v>139</v>
      </c>
      <c r="D445" s="91">
        <v>2014</v>
      </c>
      <c r="E445" s="90">
        <v>64895.399999999994</v>
      </c>
      <c r="F445" s="84"/>
      <c r="G445" s="84"/>
    </row>
    <row r="446" spans="2:7" ht="13.5" customHeight="1">
      <c r="B446" s="95" t="s">
        <v>104</v>
      </c>
      <c r="C446" s="89" t="s">
        <v>136</v>
      </c>
      <c r="D446" s="91">
        <v>2014</v>
      </c>
      <c r="E446" s="90">
        <v>72189.02</v>
      </c>
      <c r="F446" s="84"/>
      <c r="G446" s="84"/>
    </row>
    <row r="447" spans="2:7" ht="13.5" customHeight="1">
      <c r="B447" s="95" t="s">
        <v>85</v>
      </c>
      <c r="C447" s="89" t="s">
        <v>135</v>
      </c>
      <c r="D447" s="91">
        <v>2014</v>
      </c>
      <c r="E447" s="90">
        <v>79635.27608585557</v>
      </c>
      <c r="F447" s="84"/>
      <c r="G447" s="84"/>
    </row>
    <row r="448" spans="2:7" ht="13.5" customHeight="1">
      <c r="B448" s="95" t="s">
        <v>104</v>
      </c>
      <c r="C448" s="89" t="s">
        <v>143</v>
      </c>
      <c r="D448" s="91">
        <v>2014</v>
      </c>
      <c r="E448" s="90">
        <v>81764.789999999994</v>
      </c>
      <c r="F448" s="84"/>
      <c r="G448" s="84"/>
    </row>
    <row r="449" spans="2:7" ht="13.5" customHeight="1">
      <c r="B449" s="89" t="s">
        <v>70</v>
      </c>
      <c r="C449" s="89" t="s">
        <v>216</v>
      </c>
      <c r="D449" s="89">
        <v>2014</v>
      </c>
      <c r="E449" s="90">
        <v>86463.678749123705</v>
      </c>
      <c r="F449" s="84"/>
      <c r="G449" s="84"/>
    </row>
    <row r="450" spans="2:7" ht="13.5" customHeight="1">
      <c r="B450" s="89" t="s">
        <v>80</v>
      </c>
      <c r="C450" s="89" t="s">
        <v>133</v>
      </c>
      <c r="D450" s="91">
        <v>2014</v>
      </c>
      <c r="E450" s="90">
        <v>89765.373528595534</v>
      </c>
      <c r="F450" s="84"/>
      <c r="G450" s="84"/>
    </row>
    <row r="451" spans="2:7" ht="13.5" customHeight="1">
      <c r="B451" s="89" t="s">
        <v>86</v>
      </c>
      <c r="C451" s="89" t="s">
        <v>139</v>
      </c>
      <c r="D451" s="91">
        <v>2014</v>
      </c>
      <c r="E451" s="90">
        <v>98125.997892341285</v>
      </c>
      <c r="F451" s="84"/>
      <c r="G451" s="84"/>
    </row>
    <row r="452" spans="2:7" ht="13.5" customHeight="1">
      <c r="B452" s="95" t="s">
        <v>82</v>
      </c>
      <c r="C452" s="89" t="s">
        <v>140</v>
      </c>
      <c r="D452" s="91">
        <v>2014</v>
      </c>
      <c r="E452" s="90">
        <v>122700.4</v>
      </c>
      <c r="F452" s="84"/>
      <c r="G452" s="84"/>
    </row>
    <row r="453" spans="2:7" ht="13.5" customHeight="1">
      <c r="B453" s="89" t="s">
        <v>88</v>
      </c>
      <c r="C453" s="89" t="s">
        <v>135</v>
      </c>
      <c r="D453" s="91">
        <v>2014</v>
      </c>
      <c r="E453" s="97">
        <v>124752.62014908547</v>
      </c>
      <c r="F453" s="84"/>
      <c r="G453" s="84"/>
    </row>
    <row r="454" spans="2:7" ht="13.5" customHeight="1">
      <c r="B454" s="89" t="s">
        <v>74</v>
      </c>
      <c r="C454" s="89" t="s">
        <v>135</v>
      </c>
      <c r="D454" s="89">
        <v>2014</v>
      </c>
      <c r="E454" s="90">
        <v>126878.94</v>
      </c>
      <c r="F454" s="84"/>
      <c r="G454" s="84"/>
    </row>
    <row r="455" spans="2:7" ht="13.5" customHeight="1">
      <c r="B455" s="89" t="s">
        <v>79</v>
      </c>
      <c r="C455" s="89" t="s">
        <v>140</v>
      </c>
      <c r="D455" s="91">
        <v>2014</v>
      </c>
      <c r="E455" s="90">
        <v>152889.20000000001</v>
      </c>
      <c r="F455" s="84"/>
      <c r="G455" s="84"/>
    </row>
    <row r="456" spans="2:7" ht="13.5" customHeight="1">
      <c r="B456" s="89" t="s">
        <v>88</v>
      </c>
      <c r="C456" s="89" t="s">
        <v>216</v>
      </c>
      <c r="D456" s="91">
        <v>2014</v>
      </c>
      <c r="E456" s="90">
        <v>192026.96771275849</v>
      </c>
      <c r="F456" s="84"/>
      <c r="G456" s="84"/>
    </row>
    <row r="457" spans="2:7" ht="13.5" customHeight="1">
      <c r="B457" s="89" t="s">
        <v>85</v>
      </c>
      <c r="C457" s="89" t="s">
        <v>140</v>
      </c>
      <c r="D457" s="91">
        <v>2014</v>
      </c>
      <c r="E457" s="90">
        <v>201527.75161636207</v>
      </c>
      <c r="F457" s="84"/>
      <c r="G457" s="84"/>
    </row>
    <row r="458" spans="2:7" ht="13.5" customHeight="1">
      <c r="B458" s="89" t="s">
        <v>2</v>
      </c>
      <c r="C458" s="89" t="s">
        <v>143</v>
      </c>
      <c r="D458" s="91">
        <v>2014</v>
      </c>
      <c r="E458" s="90">
        <v>224134.01036741477</v>
      </c>
      <c r="F458" s="84"/>
      <c r="G458" s="84"/>
    </row>
    <row r="459" spans="2:7" ht="13.5" customHeight="1">
      <c r="B459" s="89" t="s">
        <v>111</v>
      </c>
      <c r="C459" s="89" t="s">
        <v>143</v>
      </c>
      <c r="D459" s="91">
        <v>2014</v>
      </c>
      <c r="E459" s="90">
        <v>235473.79478348701</v>
      </c>
      <c r="F459" s="84"/>
      <c r="G459" s="84"/>
    </row>
    <row r="460" spans="2:7" ht="13.5" customHeight="1">
      <c r="B460" s="89" t="s">
        <v>85</v>
      </c>
      <c r="C460" s="89" t="s">
        <v>216</v>
      </c>
      <c r="D460" s="91">
        <v>2014</v>
      </c>
      <c r="E460" s="90">
        <v>247992.15035152002</v>
      </c>
      <c r="F460" s="84"/>
      <c r="G460" s="84"/>
    </row>
    <row r="461" spans="2:7" ht="13.5" customHeight="1">
      <c r="B461" s="89" t="s">
        <v>82</v>
      </c>
      <c r="C461" s="89" t="s">
        <v>135</v>
      </c>
      <c r="D461" s="91">
        <v>2014</v>
      </c>
      <c r="E461" s="90">
        <v>258863.29</v>
      </c>
      <c r="F461" s="84"/>
      <c r="G461" s="84"/>
    </row>
    <row r="462" spans="2:7" ht="13.5" customHeight="1">
      <c r="B462" s="89" t="s">
        <v>103</v>
      </c>
      <c r="C462" s="89" t="s">
        <v>140</v>
      </c>
      <c r="D462" s="91">
        <v>2014</v>
      </c>
      <c r="E462" s="90">
        <v>389026.29</v>
      </c>
      <c r="F462" s="84"/>
      <c r="G462" s="84"/>
    </row>
    <row r="463" spans="2:7" ht="13.5" customHeight="1">
      <c r="B463" s="89" t="s">
        <v>87</v>
      </c>
      <c r="C463" s="89" t="s">
        <v>139</v>
      </c>
      <c r="D463" s="91">
        <v>2014</v>
      </c>
      <c r="E463" s="90">
        <v>394745</v>
      </c>
      <c r="F463" s="84"/>
      <c r="G463" s="84"/>
    </row>
    <row r="464" spans="2:7" ht="13.5" customHeight="1">
      <c r="B464" s="89" t="s">
        <v>79</v>
      </c>
      <c r="C464" s="89" t="s">
        <v>139</v>
      </c>
      <c r="D464" s="91">
        <v>2014</v>
      </c>
      <c r="E464" s="97">
        <v>426922.99999999994</v>
      </c>
      <c r="F464" s="84"/>
      <c r="G464" s="84"/>
    </row>
    <row r="465" spans="2:7" ht="13.5" customHeight="1">
      <c r="B465" s="95" t="s">
        <v>103</v>
      </c>
      <c r="C465" s="89" t="s">
        <v>139</v>
      </c>
      <c r="D465" s="91">
        <v>2014</v>
      </c>
      <c r="E465" s="90">
        <v>560957.5</v>
      </c>
      <c r="F465" s="84"/>
      <c r="G465" s="84"/>
    </row>
    <row r="466" spans="2:7" ht="13.5" customHeight="1">
      <c r="B466" s="89" t="s">
        <v>111</v>
      </c>
      <c r="C466" s="89" t="s">
        <v>135</v>
      </c>
      <c r="D466" s="91">
        <v>2014</v>
      </c>
      <c r="E466" s="90">
        <v>678520.6259539692</v>
      </c>
      <c r="F466" s="84"/>
      <c r="G466" s="84"/>
    </row>
    <row r="467" spans="2:7" ht="13.5" customHeight="1">
      <c r="B467" s="89" t="s">
        <v>79</v>
      </c>
      <c r="C467" s="89" t="s">
        <v>135</v>
      </c>
      <c r="D467" s="91">
        <v>2014</v>
      </c>
      <c r="E467" s="90">
        <v>788858.47</v>
      </c>
      <c r="F467" s="84"/>
      <c r="G467" s="84"/>
    </row>
    <row r="468" spans="2:7" ht="13.5" customHeight="1">
      <c r="B468" s="89" t="s">
        <v>2</v>
      </c>
      <c r="C468" s="89" t="s">
        <v>133</v>
      </c>
      <c r="D468" s="91">
        <v>2014</v>
      </c>
      <c r="E468" s="90">
        <v>924395.45379407785</v>
      </c>
      <c r="F468" s="84"/>
      <c r="G468" s="84"/>
    </row>
    <row r="469" spans="2:7" ht="13.5" customHeight="1">
      <c r="B469" s="89" t="s">
        <v>72</v>
      </c>
      <c r="C469" s="89" t="s">
        <v>216</v>
      </c>
      <c r="D469" s="91">
        <v>2014</v>
      </c>
      <c r="E469" s="90">
        <v>1125365.7390754635</v>
      </c>
      <c r="F469" s="84"/>
      <c r="G469" s="84"/>
    </row>
    <row r="470" spans="2:7" ht="13.5" customHeight="1">
      <c r="B470" s="89" t="s">
        <v>2</v>
      </c>
      <c r="C470" s="89" t="s">
        <v>135</v>
      </c>
      <c r="D470" s="91">
        <v>2014</v>
      </c>
      <c r="E470" s="90">
        <v>1368268.352954641</v>
      </c>
      <c r="F470" s="84"/>
      <c r="G470" s="84"/>
    </row>
    <row r="471" spans="2:7" ht="13.5" customHeight="1">
      <c r="B471" s="89" t="s">
        <v>70</v>
      </c>
      <c r="C471" s="89" t="s">
        <v>133</v>
      </c>
      <c r="D471" s="89">
        <v>2014</v>
      </c>
      <c r="E471" s="90">
        <v>1439601.1207715189</v>
      </c>
      <c r="F471" s="84"/>
      <c r="G471" s="84"/>
    </row>
    <row r="472" spans="2:7" ht="13.5" customHeight="1">
      <c r="B472" s="89" t="s">
        <v>87</v>
      </c>
      <c r="C472" s="89" t="s">
        <v>216</v>
      </c>
      <c r="D472" s="91">
        <v>2014</v>
      </c>
      <c r="E472" s="90">
        <v>1594459</v>
      </c>
      <c r="F472" s="84"/>
      <c r="G472" s="84"/>
    </row>
    <row r="473" spans="2:7" ht="13.5" customHeight="1">
      <c r="B473" s="89" t="s">
        <v>72</v>
      </c>
      <c r="C473" s="89" t="s">
        <v>135</v>
      </c>
      <c r="D473" s="91">
        <v>2014</v>
      </c>
      <c r="E473" s="90">
        <v>1617358.6118700909</v>
      </c>
      <c r="F473" s="84"/>
      <c r="G473" s="84"/>
    </row>
    <row r="474" spans="2:7" ht="13.5" customHeight="1">
      <c r="B474" s="89" t="s">
        <v>111</v>
      </c>
      <c r="C474" s="89" t="s">
        <v>140</v>
      </c>
      <c r="D474" s="91">
        <v>2014</v>
      </c>
      <c r="E474" s="90">
        <v>1884864.0888943872</v>
      </c>
      <c r="F474" s="84"/>
      <c r="G474" s="84"/>
    </row>
    <row r="475" spans="2:7" ht="13.5" customHeight="1">
      <c r="B475" s="89" t="s">
        <v>116</v>
      </c>
      <c r="C475" s="89" t="s">
        <v>137</v>
      </c>
      <c r="D475" s="91">
        <v>2014</v>
      </c>
      <c r="E475" s="90">
        <v>1978200</v>
      </c>
      <c r="F475" s="84"/>
      <c r="G475" s="84"/>
    </row>
    <row r="476" spans="2:7" ht="13.5" customHeight="1">
      <c r="B476" s="89" t="s">
        <v>78</v>
      </c>
      <c r="C476" s="89" t="s">
        <v>216</v>
      </c>
      <c r="D476" s="91">
        <v>2014</v>
      </c>
      <c r="E476" s="90">
        <v>2164424</v>
      </c>
      <c r="F476" s="84"/>
      <c r="G476" s="84"/>
    </row>
    <row r="477" spans="2:7" ht="13.5" customHeight="1">
      <c r="B477" s="89" t="s">
        <v>88</v>
      </c>
      <c r="C477" s="89" t="s">
        <v>143</v>
      </c>
      <c r="D477" s="91">
        <v>2014</v>
      </c>
      <c r="E477" s="90">
        <v>2399190.5416748631</v>
      </c>
      <c r="F477" s="84"/>
      <c r="G477" s="84"/>
    </row>
    <row r="478" spans="2:7" ht="13.5" customHeight="1">
      <c r="B478" s="89" t="s">
        <v>2</v>
      </c>
      <c r="C478" s="89" t="s">
        <v>134</v>
      </c>
      <c r="D478" s="91">
        <v>2014</v>
      </c>
      <c r="E478" s="90">
        <v>2496742.9069306692</v>
      </c>
      <c r="F478" s="84"/>
      <c r="G478" s="84"/>
    </row>
    <row r="479" spans="2:7" ht="13.5" customHeight="1">
      <c r="B479" s="89" t="s">
        <v>82</v>
      </c>
      <c r="C479" s="89" t="s">
        <v>134</v>
      </c>
      <c r="D479" s="91">
        <v>2014</v>
      </c>
      <c r="E479" s="90">
        <v>2678476.0640000002</v>
      </c>
      <c r="F479" s="84"/>
      <c r="G479" s="84"/>
    </row>
    <row r="480" spans="2:7" ht="13.5" customHeight="1">
      <c r="B480" s="89" t="s">
        <v>80</v>
      </c>
      <c r="C480" s="89" t="s">
        <v>134</v>
      </c>
      <c r="D480" s="91">
        <v>2014</v>
      </c>
      <c r="E480" s="90">
        <v>3177095.9671706418</v>
      </c>
      <c r="F480" s="84"/>
      <c r="G480" s="84"/>
    </row>
    <row r="481" spans="2:7" ht="13.5" customHeight="1">
      <c r="B481" s="89" t="s">
        <v>86</v>
      </c>
      <c r="C481" s="89" t="s">
        <v>133</v>
      </c>
      <c r="D481" s="91">
        <v>2014</v>
      </c>
      <c r="E481" s="90">
        <v>3314125.796128578</v>
      </c>
      <c r="F481" s="84"/>
      <c r="G481" s="84"/>
    </row>
    <row r="482" spans="2:7" ht="13.5" customHeight="1">
      <c r="B482" s="89" t="s">
        <v>77</v>
      </c>
      <c r="C482" s="89" t="s">
        <v>137</v>
      </c>
      <c r="D482" s="91">
        <v>2014</v>
      </c>
      <c r="E482" s="90">
        <v>3559090.2</v>
      </c>
      <c r="F482" s="84"/>
      <c r="G482" s="84"/>
    </row>
    <row r="483" spans="2:7" ht="13.5" customHeight="1">
      <c r="B483" s="89" t="s">
        <v>74</v>
      </c>
      <c r="C483" s="89" t="s">
        <v>140</v>
      </c>
      <c r="D483" s="89">
        <v>2014</v>
      </c>
      <c r="E483" s="90">
        <v>3916268.43</v>
      </c>
      <c r="F483" s="84"/>
      <c r="G483" s="84"/>
    </row>
    <row r="484" spans="2:7" ht="13.5" customHeight="1">
      <c r="B484" s="89" t="s">
        <v>80</v>
      </c>
      <c r="C484" s="89" t="s">
        <v>216</v>
      </c>
      <c r="D484" s="91">
        <v>2014</v>
      </c>
      <c r="E484" s="90">
        <v>4618063.0362373739</v>
      </c>
      <c r="F484" s="84"/>
      <c r="G484" s="84"/>
    </row>
    <row r="485" spans="2:7" ht="13.5" customHeight="1">
      <c r="B485" s="89" t="s">
        <v>80</v>
      </c>
      <c r="C485" s="89" t="s">
        <v>135</v>
      </c>
      <c r="D485" s="91">
        <v>2014</v>
      </c>
      <c r="E485" s="90">
        <v>4896679.591811439</v>
      </c>
      <c r="F485" s="84"/>
      <c r="G485" s="84"/>
    </row>
    <row r="486" spans="2:7" ht="13.5" customHeight="1">
      <c r="B486" s="89" t="s">
        <v>80</v>
      </c>
      <c r="C486" s="89" t="s">
        <v>140</v>
      </c>
      <c r="D486" s="91">
        <v>2014</v>
      </c>
      <c r="E486" s="90">
        <v>5123296.7304292936</v>
      </c>
      <c r="F486" s="84"/>
      <c r="G486" s="84"/>
    </row>
    <row r="487" spans="2:7" ht="13.5" customHeight="1">
      <c r="B487" s="89" t="s">
        <v>87</v>
      </c>
      <c r="C487" s="89" t="s">
        <v>140</v>
      </c>
      <c r="D487" s="91">
        <v>2014</v>
      </c>
      <c r="E487" s="90">
        <v>5403676</v>
      </c>
      <c r="F487" s="84"/>
      <c r="G487" s="84"/>
    </row>
    <row r="488" spans="2:7" ht="13.5" customHeight="1">
      <c r="B488" s="89" t="s">
        <v>70</v>
      </c>
      <c r="C488" s="89" t="s">
        <v>143</v>
      </c>
      <c r="D488" s="89">
        <v>2014</v>
      </c>
      <c r="E488" s="97">
        <v>5645962.0538216382</v>
      </c>
      <c r="F488" s="84"/>
      <c r="G488" s="84"/>
    </row>
    <row r="489" spans="2:7" ht="13.5" customHeight="1">
      <c r="B489" s="95" t="s">
        <v>81</v>
      </c>
      <c r="C489" s="89" t="s">
        <v>143</v>
      </c>
      <c r="D489" s="91">
        <v>2014</v>
      </c>
      <c r="E489" s="90">
        <v>5678799.4287194991</v>
      </c>
      <c r="F489" s="84"/>
      <c r="G489" s="84"/>
    </row>
    <row r="490" spans="2:7" ht="13.5" customHeight="1">
      <c r="B490" s="89" t="s">
        <v>2</v>
      </c>
      <c r="C490" s="89" t="s">
        <v>139</v>
      </c>
      <c r="D490" s="91">
        <v>2014</v>
      </c>
      <c r="E490" s="90">
        <v>7821460.7259531952</v>
      </c>
      <c r="F490" s="84"/>
      <c r="G490" s="84"/>
    </row>
    <row r="491" spans="2:7" ht="13.5" customHeight="1">
      <c r="B491" s="89" t="s">
        <v>111</v>
      </c>
      <c r="C491" s="89" t="s">
        <v>134</v>
      </c>
      <c r="D491" s="91">
        <v>2014</v>
      </c>
      <c r="E491" s="90">
        <v>7940450.0903681591</v>
      </c>
      <c r="F491" s="84"/>
      <c r="G491" s="84"/>
    </row>
    <row r="492" spans="2:7" ht="13.5" customHeight="1">
      <c r="B492" s="89" t="s">
        <v>88</v>
      </c>
      <c r="C492" s="89" t="s">
        <v>139</v>
      </c>
      <c r="D492" s="91">
        <v>2014</v>
      </c>
      <c r="E492" s="90">
        <v>8108037.8561572675</v>
      </c>
      <c r="F492" s="84"/>
      <c r="G492" s="84"/>
    </row>
    <row r="493" spans="2:7" ht="13.5" customHeight="1">
      <c r="B493" s="89" t="s">
        <v>70</v>
      </c>
      <c r="C493" s="89" t="s">
        <v>139</v>
      </c>
      <c r="D493" s="89">
        <v>2014</v>
      </c>
      <c r="E493" s="90">
        <v>8264989.0241845995</v>
      </c>
      <c r="F493" s="84"/>
      <c r="G493" s="84"/>
    </row>
    <row r="494" spans="2:7" ht="13.5" customHeight="1">
      <c r="B494" s="95" t="s">
        <v>69</v>
      </c>
      <c r="C494" s="89" t="s">
        <v>136</v>
      </c>
      <c r="D494" s="89">
        <v>2014</v>
      </c>
      <c r="E494" s="90">
        <v>8848453.5297159385</v>
      </c>
      <c r="F494" s="84"/>
      <c r="G494" s="84"/>
    </row>
    <row r="495" spans="2:7" ht="13.5" customHeight="1">
      <c r="B495" s="89" t="s">
        <v>80</v>
      </c>
      <c r="C495" s="89" t="s">
        <v>139</v>
      </c>
      <c r="D495" s="91">
        <v>2014</v>
      </c>
      <c r="E495" s="90">
        <v>10431088.91098485</v>
      </c>
      <c r="F495" s="84"/>
      <c r="G495" s="84"/>
    </row>
    <row r="496" spans="2:7" ht="13.5" customHeight="1">
      <c r="B496" s="89" t="s">
        <v>71</v>
      </c>
      <c r="C496" s="89" t="s">
        <v>137</v>
      </c>
      <c r="D496" s="91">
        <v>2014</v>
      </c>
      <c r="E496" s="90">
        <v>11058819.006440679</v>
      </c>
      <c r="F496" s="84"/>
      <c r="G496" s="84"/>
    </row>
    <row r="497" spans="2:7" ht="13.5" customHeight="1">
      <c r="B497" s="89" t="s">
        <v>72</v>
      </c>
      <c r="C497" s="89" t="s">
        <v>143</v>
      </c>
      <c r="D497" s="91">
        <v>2014</v>
      </c>
      <c r="E497" s="90">
        <v>11784279.079584645</v>
      </c>
      <c r="F497" s="84"/>
      <c r="G497" s="84"/>
    </row>
    <row r="498" spans="2:7" ht="13.5" customHeight="1">
      <c r="B498" s="89" t="s">
        <v>80</v>
      </c>
      <c r="C498" s="89" t="s">
        <v>136</v>
      </c>
      <c r="D498" s="91">
        <v>2014</v>
      </c>
      <c r="E498" s="90">
        <v>12071352.359029729</v>
      </c>
      <c r="F498" s="84"/>
      <c r="G498" s="84"/>
    </row>
    <row r="499" spans="2:7" ht="13.5" customHeight="1">
      <c r="B499" s="89" t="s">
        <v>80</v>
      </c>
      <c r="C499" s="89" t="s">
        <v>143</v>
      </c>
      <c r="D499" s="91">
        <v>2014</v>
      </c>
      <c r="E499" s="90">
        <v>12452023.687752526</v>
      </c>
      <c r="F499" s="84"/>
      <c r="G499" s="84"/>
    </row>
    <row r="500" spans="2:7" ht="13.5" customHeight="1">
      <c r="B500" s="89" t="s">
        <v>69</v>
      </c>
      <c r="C500" s="89" t="s">
        <v>134</v>
      </c>
      <c r="D500" s="89">
        <v>2014</v>
      </c>
      <c r="E500" s="90">
        <v>12536393.694344308</v>
      </c>
      <c r="F500" s="84"/>
      <c r="G500" s="84"/>
    </row>
    <row r="501" spans="2:7" ht="13.5" customHeight="1">
      <c r="B501" s="89" t="s">
        <v>78</v>
      </c>
      <c r="C501" s="89" t="s">
        <v>132</v>
      </c>
      <c r="D501" s="91">
        <v>2014</v>
      </c>
      <c r="E501" s="90">
        <v>12696822</v>
      </c>
      <c r="F501" s="84"/>
      <c r="G501" s="84"/>
    </row>
    <row r="502" spans="2:7" ht="13.5" customHeight="1">
      <c r="B502" s="89" t="s">
        <v>86</v>
      </c>
      <c r="C502" s="89" t="s">
        <v>132</v>
      </c>
      <c r="D502" s="91">
        <v>2014</v>
      </c>
      <c r="E502" s="90">
        <v>14699910.311841501</v>
      </c>
      <c r="F502" s="84"/>
      <c r="G502" s="84"/>
    </row>
    <row r="503" spans="2:7" ht="13.5" customHeight="1">
      <c r="B503" s="95" t="s">
        <v>109</v>
      </c>
      <c r="C503" s="92" t="s">
        <v>139</v>
      </c>
      <c r="D503" s="89">
        <v>2014</v>
      </c>
      <c r="E503" s="90">
        <v>15199614</v>
      </c>
      <c r="F503" s="84"/>
      <c r="G503" s="84"/>
    </row>
    <row r="504" spans="2:7" ht="13.5" customHeight="1">
      <c r="B504" s="95" t="s">
        <v>86</v>
      </c>
      <c r="C504" s="89" t="s">
        <v>216</v>
      </c>
      <c r="D504" s="91">
        <v>2014</v>
      </c>
      <c r="E504" s="90">
        <v>18355716.894137617</v>
      </c>
      <c r="F504" s="84"/>
      <c r="G504" s="84"/>
    </row>
    <row r="505" spans="2:7" ht="13.5" customHeight="1">
      <c r="B505" s="89" t="s">
        <v>253</v>
      </c>
      <c r="C505" s="89" t="s">
        <v>140</v>
      </c>
      <c r="D505" s="91">
        <v>2014</v>
      </c>
      <c r="E505" s="90">
        <v>19028789.13064697</v>
      </c>
      <c r="F505" s="84"/>
      <c r="G505" s="84"/>
    </row>
    <row r="506" spans="2:7" ht="13.5" customHeight="1">
      <c r="B506" s="89" t="s">
        <v>73</v>
      </c>
      <c r="C506" s="89" t="s">
        <v>134</v>
      </c>
      <c r="D506" s="91">
        <v>2014</v>
      </c>
      <c r="E506" s="90">
        <v>19188669.940000001</v>
      </c>
      <c r="F506" s="84"/>
      <c r="G506" s="84"/>
    </row>
    <row r="507" spans="2:7" ht="13.5" customHeight="1">
      <c r="B507" s="89" t="s">
        <v>70</v>
      </c>
      <c r="C507" s="89" t="s">
        <v>135</v>
      </c>
      <c r="D507" s="89">
        <v>2014</v>
      </c>
      <c r="E507" s="90">
        <v>20501527.254847266</v>
      </c>
      <c r="F507" s="84"/>
      <c r="G507" s="84"/>
    </row>
    <row r="508" spans="2:7" ht="13.5" customHeight="1">
      <c r="B508" s="95" t="s">
        <v>76</v>
      </c>
      <c r="C508" s="89" t="s">
        <v>139</v>
      </c>
      <c r="D508" s="91">
        <v>2014</v>
      </c>
      <c r="E508" s="90">
        <v>21114334.68</v>
      </c>
      <c r="F508" s="84"/>
      <c r="G508" s="84"/>
    </row>
    <row r="509" spans="2:7" ht="13.5" customHeight="1">
      <c r="B509" s="89" t="s">
        <v>96</v>
      </c>
      <c r="C509" s="89" t="s">
        <v>137</v>
      </c>
      <c r="D509" s="91">
        <v>2014</v>
      </c>
      <c r="E509" s="90">
        <v>24108168</v>
      </c>
      <c r="F509" s="84"/>
      <c r="G509" s="84"/>
    </row>
    <row r="510" spans="2:7" ht="13.5" customHeight="1">
      <c r="B510" s="95" t="s">
        <v>253</v>
      </c>
      <c r="C510" s="89" t="s">
        <v>135</v>
      </c>
      <c r="D510" s="91">
        <v>2014</v>
      </c>
      <c r="E510" s="90">
        <v>28247205.093567159</v>
      </c>
      <c r="F510" s="84"/>
      <c r="G510" s="84"/>
    </row>
    <row r="511" spans="2:7" ht="13.5" customHeight="1">
      <c r="B511" s="89" t="s">
        <v>72</v>
      </c>
      <c r="C511" s="89" t="s">
        <v>140</v>
      </c>
      <c r="D511" s="91">
        <v>2014</v>
      </c>
      <c r="E511" s="90">
        <v>33470591.922449298</v>
      </c>
      <c r="F511" s="84"/>
      <c r="G511" s="84"/>
    </row>
    <row r="512" spans="2:7" s="98" customFormat="1" ht="13.5" customHeight="1">
      <c r="B512" s="89" t="s">
        <v>81</v>
      </c>
      <c r="C512" s="89" t="s">
        <v>140</v>
      </c>
      <c r="D512" s="91">
        <v>2014</v>
      </c>
      <c r="E512" s="90">
        <v>35610838.571280502</v>
      </c>
    </row>
    <row r="513" spans="2:7" s="98" customFormat="1" ht="13.5" customHeight="1">
      <c r="B513" s="89" t="s">
        <v>83</v>
      </c>
      <c r="C513" s="89" t="s">
        <v>143</v>
      </c>
      <c r="D513" s="91">
        <v>2014</v>
      </c>
      <c r="E513" s="90">
        <v>42614932.212048113</v>
      </c>
    </row>
    <row r="514" spans="2:7" s="98" customFormat="1" ht="13.5" customHeight="1">
      <c r="B514" s="89" t="s">
        <v>253</v>
      </c>
      <c r="C514" s="89" t="s">
        <v>143</v>
      </c>
      <c r="D514" s="91">
        <v>2014</v>
      </c>
      <c r="E514" s="90">
        <v>43581006.952761903</v>
      </c>
    </row>
    <row r="515" spans="2:7" s="98" customFormat="1" ht="13.5" customHeight="1">
      <c r="B515" s="89" t="s">
        <v>70</v>
      </c>
      <c r="C515" s="89" t="s">
        <v>134</v>
      </c>
      <c r="D515" s="89">
        <v>2014</v>
      </c>
      <c r="E515" s="90">
        <v>43911509.008970194</v>
      </c>
    </row>
    <row r="516" spans="2:7" s="98" customFormat="1" ht="13.5" customHeight="1">
      <c r="B516" s="89" t="s">
        <v>253</v>
      </c>
      <c r="C516" s="89" t="s">
        <v>134</v>
      </c>
      <c r="D516" s="91">
        <v>2014</v>
      </c>
      <c r="E516" s="90">
        <v>44463315.51178658</v>
      </c>
    </row>
    <row r="517" spans="2:7" s="98" customFormat="1" ht="13.5" customHeight="1">
      <c r="B517" s="95" t="s">
        <v>74</v>
      </c>
      <c r="C517" s="89" t="s">
        <v>143</v>
      </c>
      <c r="D517" s="89">
        <v>2014</v>
      </c>
      <c r="E517" s="90">
        <v>54359649.039999999</v>
      </c>
    </row>
    <row r="518" spans="2:7" s="98" customFormat="1" ht="13.5" customHeight="1">
      <c r="B518" s="89" t="s">
        <v>70</v>
      </c>
      <c r="C518" s="89" t="s">
        <v>140</v>
      </c>
      <c r="D518" s="89">
        <v>2014</v>
      </c>
      <c r="E518" s="90">
        <v>61283935.048684478</v>
      </c>
    </row>
    <row r="519" spans="2:7" s="98" customFormat="1" ht="13.5" customHeight="1">
      <c r="B519" s="89" t="s">
        <v>74</v>
      </c>
      <c r="C519" s="89" t="s">
        <v>133</v>
      </c>
      <c r="D519" s="89">
        <v>2014</v>
      </c>
      <c r="E519" s="90">
        <v>62909866.030000001</v>
      </c>
    </row>
    <row r="520" spans="2:7" s="98" customFormat="1" ht="13.5" customHeight="1">
      <c r="B520" s="89" t="s">
        <v>69</v>
      </c>
      <c r="C520" s="89" t="s">
        <v>143</v>
      </c>
      <c r="D520" s="89">
        <v>2014</v>
      </c>
      <c r="E520" s="90">
        <v>80208287.156734601</v>
      </c>
    </row>
    <row r="521" spans="2:7" s="98" customFormat="1" ht="13.5" customHeight="1">
      <c r="B521" s="89" t="s">
        <v>74</v>
      </c>
      <c r="C521" s="89" t="s">
        <v>216</v>
      </c>
      <c r="D521" s="89">
        <v>2014</v>
      </c>
      <c r="E521" s="90">
        <v>101758861.98</v>
      </c>
    </row>
    <row r="522" spans="2:7" s="98" customFormat="1" ht="13.5" customHeight="1">
      <c r="B522" s="89" t="s">
        <v>3</v>
      </c>
      <c r="C522" s="89" t="s">
        <v>134</v>
      </c>
      <c r="D522" s="89">
        <v>2014</v>
      </c>
      <c r="E522" s="90">
        <v>111733000</v>
      </c>
    </row>
    <row r="523" spans="2:7" ht="13.5" customHeight="1">
      <c r="B523" s="89" t="s">
        <v>69</v>
      </c>
      <c r="C523" s="89" t="s">
        <v>135</v>
      </c>
      <c r="D523" s="89">
        <v>2014</v>
      </c>
      <c r="E523" s="90">
        <v>119142206.53420423</v>
      </c>
      <c r="F523" s="84"/>
      <c r="G523" s="84"/>
    </row>
    <row r="524" spans="2:7" ht="13.5" customHeight="1">
      <c r="B524" s="89" t="s">
        <v>69</v>
      </c>
      <c r="C524" s="89" t="s">
        <v>139</v>
      </c>
      <c r="D524" s="89">
        <v>2014</v>
      </c>
      <c r="E524" s="90">
        <v>146716288.50510058</v>
      </c>
      <c r="F524" s="84"/>
      <c r="G524" s="84"/>
    </row>
    <row r="525" spans="2:7" ht="13.5" customHeight="1">
      <c r="B525" s="89" t="s">
        <v>69</v>
      </c>
      <c r="C525" s="89" t="s">
        <v>137</v>
      </c>
      <c r="D525" s="89">
        <v>2014</v>
      </c>
      <c r="E525" s="90">
        <v>150536140.58475044</v>
      </c>
      <c r="F525" s="84"/>
      <c r="G525" s="84"/>
    </row>
    <row r="526" spans="2:7" ht="13.5" customHeight="1">
      <c r="B526" s="89" t="s">
        <v>69</v>
      </c>
      <c r="C526" s="89" t="s">
        <v>140</v>
      </c>
      <c r="D526" s="89">
        <v>2014</v>
      </c>
      <c r="E526" s="90">
        <v>241389342.90882304</v>
      </c>
      <c r="F526" s="84"/>
      <c r="G526" s="84"/>
    </row>
    <row r="527" spans="2:7" ht="13.5" customHeight="1">
      <c r="B527" s="89" t="s">
        <v>75</v>
      </c>
      <c r="C527" s="89" t="s">
        <v>137</v>
      </c>
      <c r="D527" s="89">
        <v>2014</v>
      </c>
      <c r="E527" s="90">
        <v>242060271</v>
      </c>
      <c r="F527" s="84"/>
      <c r="G527" s="84"/>
    </row>
    <row r="528" spans="2:7" ht="13.5" customHeight="1">
      <c r="B528" s="95" t="s">
        <v>3</v>
      </c>
      <c r="C528" s="89" t="s">
        <v>143</v>
      </c>
      <c r="D528" s="89">
        <v>2014</v>
      </c>
      <c r="E528" s="90">
        <v>250479000</v>
      </c>
      <c r="F528" s="84"/>
      <c r="G528" s="84"/>
    </row>
    <row r="529" spans="2:7" ht="13.5" customHeight="1">
      <c r="B529" s="95" t="s">
        <v>3</v>
      </c>
      <c r="C529" s="89" t="s">
        <v>136</v>
      </c>
      <c r="D529" s="89">
        <v>2014</v>
      </c>
      <c r="E529" s="90">
        <v>325787000</v>
      </c>
      <c r="F529" s="84"/>
      <c r="G529" s="84"/>
    </row>
    <row r="530" spans="2:7" ht="13.5" customHeight="1">
      <c r="B530" s="95" t="s">
        <v>3</v>
      </c>
      <c r="C530" s="89" t="s">
        <v>133</v>
      </c>
      <c r="D530" s="89">
        <v>2014</v>
      </c>
      <c r="E530" s="90">
        <v>336349000</v>
      </c>
      <c r="F530" s="84"/>
      <c r="G530" s="84"/>
    </row>
    <row r="531" spans="2:7" ht="13.5" customHeight="1">
      <c r="B531" s="95" t="s">
        <v>69</v>
      </c>
      <c r="C531" s="89" t="s">
        <v>133</v>
      </c>
      <c r="D531" s="89">
        <v>2014</v>
      </c>
      <c r="E531" s="90">
        <v>466934199.99477828</v>
      </c>
      <c r="F531" s="84"/>
      <c r="G531" s="84"/>
    </row>
    <row r="532" spans="2:7" ht="13.5" customHeight="1">
      <c r="B532" s="89" t="s">
        <v>74</v>
      </c>
      <c r="C532" s="89" t="s">
        <v>132</v>
      </c>
      <c r="D532" s="89">
        <v>2014</v>
      </c>
      <c r="E532" s="90">
        <v>542685048.05999994</v>
      </c>
      <c r="F532" s="84"/>
      <c r="G532" s="84"/>
    </row>
    <row r="533" spans="2:7" ht="13.5" customHeight="1">
      <c r="B533" s="89" t="s">
        <v>3</v>
      </c>
      <c r="C533" s="89" t="s">
        <v>216</v>
      </c>
      <c r="D533" s="89">
        <v>2014</v>
      </c>
      <c r="E533" s="90">
        <v>624881000</v>
      </c>
      <c r="F533" s="84"/>
      <c r="G533" s="84"/>
    </row>
    <row r="534" spans="2:7" ht="13.5" customHeight="1">
      <c r="B534" s="95" t="s">
        <v>3</v>
      </c>
      <c r="C534" s="89" t="s">
        <v>139</v>
      </c>
      <c r="D534" s="89">
        <v>2014</v>
      </c>
      <c r="E534" s="90">
        <v>627362000</v>
      </c>
      <c r="F534" s="84"/>
      <c r="G534" s="84"/>
    </row>
    <row r="535" spans="2:7" ht="13.5" customHeight="1">
      <c r="B535" s="95" t="s">
        <v>69</v>
      </c>
      <c r="C535" s="89" t="s">
        <v>216</v>
      </c>
      <c r="D535" s="89">
        <v>2014</v>
      </c>
      <c r="E535" s="90">
        <v>692638499.0480814</v>
      </c>
      <c r="F535" s="84"/>
      <c r="G535" s="84"/>
    </row>
    <row r="536" spans="2:7" ht="13.5" customHeight="1">
      <c r="B536" s="95" t="s">
        <v>3</v>
      </c>
      <c r="C536" s="89" t="s">
        <v>137</v>
      </c>
      <c r="D536" s="89">
        <v>2014</v>
      </c>
      <c r="E536" s="90">
        <v>722264000</v>
      </c>
      <c r="F536" s="84"/>
      <c r="G536" s="84"/>
    </row>
    <row r="537" spans="2:7" ht="13.5" customHeight="1">
      <c r="B537" s="89" t="s">
        <v>3</v>
      </c>
      <c r="C537" s="89" t="s">
        <v>135</v>
      </c>
      <c r="D537" s="89">
        <v>2014</v>
      </c>
      <c r="E537" s="90">
        <v>755716000</v>
      </c>
      <c r="F537" s="84"/>
      <c r="G537" s="84"/>
    </row>
    <row r="538" spans="2:7" ht="13.5" customHeight="1">
      <c r="B538" s="89" t="s">
        <v>3</v>
      </c>
      <c r="C538" s="89" t="s">
        <v>140</v>
      </c>
      <c r="D538" s="89">
        <v>2014</v>
      </c>
      <c r="E538" s="90">
        <v>1420347000</v>
      </c>
      <c r="F538" s="84"/>
      <c r="G538" s="84"/>
    </row>
    <row r="539" spans="2:7" ht="13.5" customHeight="1">
      <c r="B539" s="89" t="s">
        <v>69</v>
      </c>
      <c r="C539" s="89" t="s">
        <v>132</v>
      </c>
      <c r="D539" s="89">
        <v>2014</v>
      </c>
      <c r="E539" s="90">
        <v>3516893188.043469</v>
      </c>
      <c r="F539" s="84"/>
      <c r="G539" s="84"/>
    </row>
    <row r="540" spans="2:7" ht="13.5" customHeight="1">
      <c r="B540" s="89" t="s">
        <v>3</v>
      </c>
      <c r="C540" s="89" t="s">
        <v>132</v>
      </c>
      <c r="D540" s="89">
        <v>2014</v>
      </c>
      <c r="E540" s="90">
        <v>4357909000</v>
      </c>
      <c r="F540" s="84"/>
      <c r="G540" s="84"/>
    </row>
    <row r="541" spans="2:7" ht="13.5" customHeight="1">
      <c r="B541" s="89" t="s">
        <v>25</v>
      </c>
      <c r="C541" s="89" t="s">
        <v>135</v>
      </c>
      <c r="D541" s="89">
        <v>2015</v>
      </c>
      <c r="E541" s="90">
        <v>147</v>
      </c>
      <c r="F541" s="84"/>
      <c r="G541" s="84"/>
    </row>
    <row r="542" spans="2:7" ht="13.5" customHeight="1">
      <c r="B542" s="89" t="s">
        <v>24</v>
      </c>
      <c r="C542" s="89" t="s">
        <v>134</v>
      </c>
      <c r="D542" s="89">
        <v>2015</v>
      </c>
      <c r="E542" s="90">
        <v>556.24</v>
      </c>
      <c r="F542" s="84"/>
      <c r="G542" s="84"/>
    </row>
    <row r="543" spans="2:7" ht="13.5" customHeight="1">
      <c r="B543" s="89" t="s">
        <v>33</v>
      </c>
      <c r="C543" s="89" t="s">
        <v>137</v>
      </c>
      <c r="D543" s="89">
        <v>2015</v>
      </c>
      <c r="E543" s="90">
        <v>766</v>
      </c>
      <c r="F543" s="84"/>
      <c r="G543" s="84"/>
    </row>
    <row r="544" spans="2:7" ht="13.5" customHeight="1">
      <c r="B544" s="89" t="s">
        <v>72</v>
      </c>
      <c r="C544" s="89" t="s">
        <v>133</v>
      </c>
      <c r="D544" s="89">
        <v>2015</v>
      </c>
      <c r="E544" s="90">
        <v>809.15264447999937</v>
      </c>
      <c r="F544" s="84"/>
      <c r="G544" s="84"/>
    </row>
    <row r="545" spans="2:7" ht="13.5" customHeight="1">
      <c r="B545" s="89" t="s">
        <v>33</v>
      </c>
      <c r="C545" s="89" t="s">
        <v>143</v>
      </c>
      <c r="D545" s="89">
        <v>2015</v>
      </c>
      <c r="E545" s="90">
        <v>2178</v>
      </c>
      <c r="F545" s="84"/>
      <c r="G545" s="84"/>
    </row>
    <row r="546" spans="2:7" ht="13.5" customHeight="1">
      <c r="B546" s="89" t="s">
        <v>24</v>
      </c>
      <c r="C546" s="89" t="s">
        <v>135</v>
      </c>
      <c r="D546" s="89">
        <v>2015</v>
      </c>
      <c r="E546" s="90">
        <v>2558.9499999999998</v>
      </c>
      <c r="F546" s="84"/>
      <c r="G546" s="84"/>
    </row>
    <row r="547" spans="2:7" ht="13.5" customHeight="1">
      <c r="B547" s="89" t="s">
        <v>85</v>
      </c>
      <c r="C547" s="89" t="s">
        <v>135</v>
      </c>
      <c r="D547" s="89">
        <v>2015</v>
      </c>
      <c r="E547" s="90">
        <v>2869.0299999999997</v>
      </c>
      <c r="F547" s="84"/>
      <c r="G547" s="84"/>
    </row>
    <row r="548" spans="2:7" ht="13.5" customHeight="1">
      <c r="B548" s="89" t="s">
        <v>70</v>
      </c>
      <c r="C548" s="89" t="s">
        <v>136</v>
      </c>
      <c r="D548" s="89">
        <v>2015</v>
      </c>
      <c r="E548" s="90">
        <v>3220.8966818218091</v>
      </c>
      <c r="F548" s="84"/>
      <c r="G548" s="84"/>
    </row>
    <row r="549" spans="2:7" ht="13.5" customHeight="1">
      <c r="B549" s="95" t="s">
        <v>104</v>
      </c>
      <c r="C549" s="89" t="s">
        <v>132</v>
      </c>
      <c r="D549" s="89">
        <v>2015</v>
      </c>
      <c r="E549" s="90">
        <v>4780.9760374050265</v>
      </c>
      <c r="F549" s="84"/>
      <c r="G549" s="84"/>
    </row>
    <row r="550" spans="2:7" ht="13.5" customHeight="1">
      <c r="B550" s="95" t="s">
        <v>104</v>
      </c>
      <c r="C550" s="89" t="s">
        <v>140</v>
      </c>
      <c r="D550" s="89">
        <v>2015</v>
      </c>
      <c r="E550" s="90">
        <v>5884.2781998831097</v>
      </c>
      <c r="F550" s="84"/>
      <c r="G550" s="84"/>
    </row>
    <row r="551" spans="2:7" ht="13.5" customHeight="1">
      <c r="B551" s="89" t="s">
        <v>183</v>
      </c>
      <c r="C551" s="89" t="s">
        <v>216</v>
      </c>
      <c r="D551" s="89">
        <v>2015</v>
      </c>
      <c r="E551" s="90">
        <v>8066.05</v>
      </c>
      <c r="F551" s="84"/>
      <c r="G551" s="84"/>
    </row>
    <row r="552" spans="2:7" ht="13.5" customHeight="1">
      <c r="B552" s="89" t="s">
        <v>183</v>
      </c>
      <c r="C552" s="89" t="s">
        <v>133</v>
      </c>
      <c r="D552" s="89">
        <v>2015</v>
      </c>
      <c r="E552" s="90">
        <v>8067.18</v>
      </c>
      <c r="F552" s="84"/>
      <c r="G552" s="84"/>
    </row>
    <row r="553" spans="2:7" ht="13.5" customHeight="1">
      <c r="B553" s="89" t="s">
        <v>158</v>
      </c>
      <c r="C553" s="89" t="s">
        <v>137</v>
      </c>
      <c r="D553" s="89">
        <v>2015</v>
      </c>
      <c r="E553" s="90">
        <v>8945</v>
      </c>
      <c r="F553" s="84"/>
      <c r="G553" s="84"/>
    </row>
    <row r="554" spans="2:7" ht="13.5" customHeight="1">
      <c r="B554" s="89" t="s">
        <v>146</v>
      </c>
      <c r="C554" s="89" t="s">
        <v>137</v>
      </c>
      <c r="D554" s="89">
        <v>2015</v>
      </c>
      <c r="E554" s="90">
        <v>9318.5</v>
      </c>
      <c r="F554" s="84"/>
      <c r="G554" s="84"/>
    </row>
    <row r="555" spans="2:7" ht="13.5" customHeight="1">
      <c r="B555" s="95" t="s">
        <v>24</v>
      </c>
      <c r="C555" s="89" t="s">
        <v>143</v>
      </c>
      <c r="D555" s="89">
        <v>2015</v>
      </c>
      <c r="E555" s="90">
        <v>9923.61</v>
      </c>
      <c r="F555" s="84"/>
      <c r="G555" s="84"/>
    </row>
    <row r="556" spans="2:7" ht="13.5" customHeight="1">
      <c r="B556" s="89" t="s">
        <v>163</v>
      </c>
      <c r="C556" s="89" t="s">
        <v>137</v>
      </c>
      <c r="D556" s="89">
        <v>2015</v>
      </c>
      <c r="E556" s="90">
        <v>10071</v>
      </c>
      <c r="F556" s="84"/>
      <c r="G556" s="84"/>
    </row>
    <row r="557" spans="2:7" ht="13.5" customHeight="1">
      <c r="B557" s="89" t="s">
        <v>82</v>
      </c>
      <c r="C557" s="89" t="s">
        <v>139</v>
      </c>
      <c r="D557" s="89">
        <v>2015</v>
      </c>
      <c r="E557" s="90">
        <v>11903.609999999997</v>
      </c>
      <c r="F557" s="84"/>
      <c r="G557" s="84"/>
    </row>
    <row r="558" spans="2:7" ht="13.5" customHeight="1">
      <c r="B558" s="89" t="s">
        <v>88</v>
      </c>
      <c r="C558" s="89" t="s">
        <v>140</v>
      </c>
      <c r="D558" s="89">
        <v>2015</v>
      </c>
      <c r="E558" s="90">
        <v>12602.720165686838</v>
      </c>
      <c r="F558" s="84"/>
      <c r="G558" s="84"/>
    </row>
    <row r="559" spans="2:7" ht="13.5" customHeight="1">
      <c r="B559" s="89" t="s">
        <v>168</v>
      </c>
      <c r="C559" s="89" t="s">
        <v>139</v>
      </c>
      <c r="D559" s="89">
        <v>2015</v>
      </c>
      <c r="E559" s="90">
        <v>14072</v>
      </c>
      <c r="F559" s="84"/>
      <c r="G559" s="84"/>
    </row>
    <row r="560" spans="2:7" ht="13.5" customHeight="1">
      <c r="B560" s="89" t="s">
        <v>185</v>
      </c>
      <c r="C560" s="89" t="s">
        <v>143</v>
      </c>
      <c r="D560" s="89">
        <v>2015</v>
      </c>
      <c r="E560" s="90">
        <v>14695</v>
      </c>
      <c r="F560" s="84"/>
      <c r="G560" s="84"/>
    </row>
    <row r="561" spans="2:7" ht="13.5" customHeight="1">
      <c r="B561" s="95" t="s">
        <v>74</v>
      </c>
      <c r="C561" s="89" t="s">
        <v>140</v>
      </c>
      <c r="D561" s="89">
        <v>2015</v>
      </c>
      <c r="E561" s="90">
        <v>15406.029842003822</v>
      </c>
      <c r="F561" s="84"/>
      <c r="G561" s="84"/>
    </row>
    <row r="562" spans="2:7" ht="13.5" customHeight="1">
      <c r="B562" s="95" t="s">
        <v>82</v>
      </c>
      <c r="C562" s="89" t="s">
        <v>216</v>
      </c>
      <c r="D562" s="89">
        <v>2015</v>
      </c>
      <c r="E562" s="90">
        <v>15415.67</v>
      </c>
      <c r="F562" s="84"/>
      <c r="G562" s="84"/>
    </row>
    <row r="563" spans="2:7" ht="13.5" customHeight="1">
      <c r="B563" s="95" t="s">
        <v>25</v>
      </c>
      <c r="C563" s="89" t="s">
        <v>140</v>
      </c>
      <c r="D563" s="89">
        <v>2015</v>
      </c>
      <c r="E563" s="90">
        <v>16339</v>
      </c>
      <c r="F563" s="84"/>
      <c r="G563" s="84"/>
    </row>
    <row r="564" spans="2:7" ht="13.5" customHeight="1">
      <c r="B564" s="95" t="s">
        <v>104</v>
      </c>
      <c r="C564" s="89" t="s">
        <v>143</v>
      </c>
      <c r="D564" s="89">
        <v>2015</v>
      </c>
      <c r="E564" s="90">
        <v>20236.855762711864</v>
      </c>
      <c r="F564" s="84"/>
      <c r="G564" s="84"/>
    </row>
    <row r="565" spans="2:7" ht="13.5" customHeight="1">
      <c r="B565" s="89" t="s">
        <v>183</v>
      </c>
      <c r="C565" s="89" t="s">
        <v>143</v>
      </c>
      <c r="D565" s="89">
        <v>2015</v>
      </c>
      <c r="E565" s="90">
        <v>21317.5</v>
      </c>
      <c r="F565" s="84"/>
      <c r="G565" s="84"/>
    </row>
    <row r="566" spans="2:7" ht="13.5" customHeight="1">
      <c r="B566" s="89" t="s">
        <v>234</v>
      </c>
      <c r="C566" s="89" t="s">
        <v>140</v>
      </c>
      <c r="D566" s="89">
        <v>2015</v>
      </c>
      <c r="E566" s="90">
        <v>21371.5</v>
      </c>
      <c r="F566" s="84"/>
      <c r="G566" s="84"/>
    </row>
    <row r="567" spans="2:7" ht="13.5" customHeight="1">
      <c r="B567" s="89" t="s">
        <v>104</v>
      </c>
      <c r="C567" s="89" t="s">
        <v>136</v>
      </c>
      <c r="D567" s="89">
        <v>2015</v>
      </c>
      <c r="E567" s="90">
        <v>26202.73</v>
      </c>
      <c r="F567" s="84"/>
      <c r="G567" s="84"/>
    </row>
    <row r="568" spans="2:7" ht="13.5" customHeight="1">
      <c r="B568" s="89" t="s">
        <v>218</v>
      </c>
      <c r="C568" s="89" t="s">
        <v>135</v>
      </c>
      <c r="D568" s="89">
        <v>2015</v>
      </c>
      <c r="E568" s="90">
        <v>28550.38</v>
      </c>
      <c r="F568" s="84"/>
      <c r="G568" s="84"/>
    </row>
    <row r="569" spans="2:7" ht="13.5" customHeight="1">
      <c r="B569" s="89" t="s">
        <v>44</v>
      </c>
      <c r="C569" s="89" t="s">
        <v>132</v>
      </c>
      <c r="D569" s="89">
        <v>2015</v>
      </c>
      <c r="E569" s="90">
        <v>29985.199655172411</v>
      </c>
      <c r="F569" s="84"/>
      <c r="G569" s="84"/>
    </row>
    <row r="570" spans="2:7" ht="13.5" customHeight="1">
      <c r="B570" s="89" t="s">
        <v>145</v>
      </c>
      <c r="C570" s="89" t="s">
        <v>137</v>
      </c>
      <c r="D570" s="89">
        <v>2015</v>
      </c>
      <c r="E570" s="90">
        <v>30042</v>
      </c>
      <c r="F570" s="84"/>
      <c r="G570" s="84"/>
    </row>
    <row r="571" spans="2:7" ht="13.5" customHeight="1">
      <c r="B571" s="89" t="s">
        <v>168</v>
      </c>
      <c r="C571" s="89" t="s">
        <v>216</v>
      </c>
      <c r="D571" s="89">
        <v>2015</v>
      </c>
      <c r="E571" s="90">
        <v>30136</v>
      </c>
      <c r="F571" s="84"/>
      <c r="G571" s="84"/>
    </row>
    <row r="572" spans="2:7" ht="13.5" customHeight="1">
      <c r="B572" s="89" t="s">
        <v>22</v>
      </c>
      <c r="C572" s="89" t="s">
        <v>216</v>
      </c>
      <c r="D572" s="89">
        <v>2015</v>
      </c>
      <c r="E572" s="90">
        <v>31724</v>
      </c>
      <c r="F572" s="84"/>
      <c r="G572" s="84"/>
    </row>
    <row r="573" spans="2:7" ht="13.5" customHeight="1">
      <c r="B573" s="89" t="s">
        <v>85</v>
      </c>
      <c r="C573" s="89" t="s">
        <v>216</v>
      </c>
      <c r="D573" s="89">
        <v>2015</v>
      </c>
      <c r="E573" s="90">
        <v>34650</v>
      </c>
      <c r="F573" s="84"/>
      <c r="G573" s="84"/>
    </row>
    <row r="574" spans="2:7" ht="13.5" customHeight="1">
      <c r="B574" s="95" t="s">
        <v>54</v>
      </c>
      <c r="C574" s="89" t="s">
        <v>137</v>
      </c>
      <c r="D574" s="89">
        <v>2015</v>
      </c>
      <c r="E574" s="90">
        <v>34900</v>
      </c>
      <c r="F574" s="84"/>
      <c r="G574" s="84"/>
    </row>
    <row r="575" spans="2:7" ht="13.5" customHeight="1">
      <c r="B575" s="95" t="s">
        <v>153</v>
      </c>
      <c r="C575" s="89" t="s">
        <v>137</v>
      </c>
      <c r="D575" s="89">
        <v>2015</v>
      </c>
      <c r="E575" s="90">
        <v>35593</v>
      </c>
      <c r="F575" s="84"/>
      <c r="G575" s="84"/>
    </row>
    <row r="576" spans="2:7" ht="13.5" customHeight="1">
      <c r="B576" s="89" t="s">
        <v>28</v>
      </c>
      <c r="C576" s="89" t="s">
        <v>137</v>
      </c>
      <c r="D576" s="89">
        <v>2015</v>
      </c>
      <c r="E576" s="90">
        <v>36562</v>
      </c>
      <c r="F576" s="84"/>
      <c r="G576" s="84"/>
    </row>
    <row r="577" spans="2:7" ht="13.5" customHeight="1">
      <c r="B577" s="89" t="s">
        <v>61</v>
      </c>
      <c r="C577" s="89" t="s">
        <v>137</v>
      </c>
      <c r="D577" s="89">
        <v>2015</v>
      </c>
      <c r="E577" s="90">
        <v>37010</v>
      </c>
      <c r="F577" s="84"/>
      <c r="G577" s="84"/>
    </row>
    <row r="578" spans="2:7" ht="13.5" customHeight="1">
      <c r="B578" s="89" t="s">
        <v>74</v>
      </c>
      <c r="C578" s="89" t="s">
        <v>135</v>
      </c>
      <c r="D578" s="89">
        <v>2015</v>
      </c>
      <c r="E578" s="90">
        <v>37321.312204290516</v>
      </c>
      <c r="F578" s="84"/>
      <c r="G578" s="84"/>
    </row>
    <row r="579" spans="2:7" ht="13.5" customHeight="1">
      <c r="B579" s="89" t="s">
        <v>44</v>
      </c>
      <c r="C579" s="89" t="s">
        <v>216</v>
      </c>
      <c r="D579" s="89">
        <v>2015</v>
      </c>
      <c r="E579" s="90">
        <v>40457.480000000003</v>
      </c>
      <c r="F579" s="84"/>
      <c r="G579" s="84"/>
    </row>
    <row r="580" spans="2:7" ht="13.5" customHeight="1">
      <c r="B580" s="89" t="s">
        <v>33</v>
      </c>
      <c r="C580" s="89" t="s">
        <v>139</v>
      </c>
      <c r="D580" s="89">
        <v>2015</v>
      </c>
      <c r="E580" s="90">
        <v>43456</v>
      </c>
      <c r="F580" s="84"/>
      <c r="G580" s="84"/>
    </row>
    <row r="581" spans="2:7" ht="13.5" customHeight="1">
      <c r="B581" s="89" t="s">
        <v>104</v>
      </c>
      <c r="C581" s="89" t="s">
        <v>135</v>
      </c>
      <c r="D581" s="89">
        <v>2015</v>
      </c>
      <c r="E581" s="90">
        <v>43841.11</v>
      </c>
      <c r="F581" s="84"/>
      <c r="G581" s="84"/>
    </row>
    <row r="582" spans="2:7" ht="13.5" customHeight="1">
      <c r="B582" s="89" t="s">
        <v>72</v>
      </c>
      <c r="C582" s="89" t="s">
        <v>216</v>
      </c>
      <c r="D582" s="89">
        <v>2015</v>
      </c>
      <c r="E582" s="90">
        <v>46580.655595535449</v>
      </c>
      <c r="F582" s="84"/>
      <c r="G582" s="84"/>
    </row>
    <row r="583" spans="2:7" ht="13.5" customHeight="1">
      <c r="B583" s="89" t="s">
        <v>179</v>
      </c>
      <c r="C583" s="89" t="s">
        <v>137</v>
      </c>
      <c r="D583" s="89">
        <v>2015</v>
      </c>
      <c r="E583" s="90">
        <v>47391</v>
      </c>
      <c r="F583" s="84"/>
      <c r="G583" s="84"/>
    </row>
    <row r="584" spans="2:7" ht="13.5" customHeight="1">
      <c r="B584" s="89" t="s">
        <v>48</v>
      </c>
      <c r="C584" s="89" t="s">
        <v>137</v>
      </c>
      <c r="D584" s="89">
        <v>2015</v>
      </c>
      <c r="E584" s="90">
        <v>47929</v>
      </c>
      <c r="F584" s="84"/>
      <c r="G584" s="84"/>
    </row>
    <row r="585" spans="2:7" ht="13.5" customHeight="1">
      <c r="B585" s="89" t="s">
        <v>44</v>
      </c>
      <c r="C585" s="89" t="s">
        <v>140</v>
      </c>
      <c r="D585" s="89">
        <v>2015</v>
      </c>
      <c r="E585" s="90">
        <v>49066.690344827584</v>
      </c>
      <c r="F585" s="84"/>
      <c r="G585" s="84"/>
    </row>
    <row r="586" spans="2:7" ht="13.5" customHeight="1">
      <c r="B586" s="89" t="s">
        <v>58</v>
      </c>
      <c r="C586" s="89" t="s">
        <v>137</v>
      </c>
      <c r="D586" s="89">
        <v>2015</v>
      </c>
      <c r="E586" s="90">
        <v>49990</v>
      </c>
      <c r="F586" s="84"/>
      <c r="G586" s="84"/>
    </row>
    <row r="587" spans="2:7" ht="13.5" customHeight="1">
      <c r="B587" s="96" t="s">
        <v>218</v>
      </c>
      <c r="C587" s="96" t="s">
        <v>216</v>
      </c>
      <c r="D587" s="89">
        <v>2015</v>
      </c>
      <c r="E587" s="90">
        <v>52509.02</v>
      </c>
      <c r="F587" s="84"/>
      <c r="G587" s="84"/>
    </row>
    <row r="588" spans="2:7" ht="13.5" customHeight="1">
      <c r="B588" s="95" t="s">
        <v>74</v>
      </c>
      <c r="C588" s="89" t="s">
        <v>139</v>
      </c>
      <c r="D588" s="89">
        <v>2015</v>
      </c>
      <c r="E588" s="90">
        <v>54924.304645589938</v>
      </c>
      <c r="F588" s="84"/>
      <c r="G588" s="84"/>
    </row>
    <row r="589" spans="2:7" ht="13.5" customHeight="1">
      <c r="B589" s="95" t="s">
        <v>144</v>
      </c>
      <c r="C589" s="89" t="s">
        <v>137</v>
      </c>
      <c r="D589" s="89">
        <v>2015</v>
      </c>
      <c r="E589" s="90">
        <v>57430</v>
      </c>
      <c r="F589" s="84"/>
      <c r="G589" s="84"/>
    </row>
    <row r="590" spans="2:7" ht="13.5" customHeight="1">
      <c r="B590" s="95" t="s">
        <v>57</v>
      </c>
      <c r="C590" s="89" t="s">
        <v>137</v>
      </c>
      <c r="D590" s="89">
        <v>2015</v>
      </c>
      <c r="E590" s="90">
        <v>58432</v>
      </c>
      <c r="F590" s="84"/>
      <c r="G590" s="84"/>
    </row>
    <row r="591" spans="2:7" ht="13.5" customHeight="1">
      <c r="B591" s="95" t="s">
        <v>85</v>
      </c>
      <c r="C591" s="89" t="s">
        <v>140</v>
      </c>
      <c r="D591" s="89">
        <v>2015</v>
      </c>
      <c r="E591" s="90">
        <v>58686.47</v>
      </c>
      <c r="F591" s="84"/>
      <c r="G591" s="84"/>
    </row>
    <row r="592" spans="2:7" ht="13.5" customHeight="1">
      <c r="B592" s="95" t="s">
        <v>188</v>
      </c>
      <c r="C592" s="89" t="s">
        <v>137</v>
      </c>
      <c r="D592" s="89">
        <v>2015</v>
      </c>
      <c r="E592" s="90">
        <v>59261</v>
      </c>
      <c r="F592" s="84"/>
      <c r="G592" s="84"/>
    </row>
    <row r="593" spans="2:7" ht="13.5" customHeight="1">
      <c r="B593" s="95" t="s">
        <v>39</v>
      </c>
      <c r="C593" s="89" t="s">
        <v>137</v>
      </c>
      <c r="D593" s="89">
        <v>2015</v>
      </c>
      <c r="E593" s="90">
        <v>60288</v>
      </c>
      <c r="F593" s="84"/>
      <c r="G593" s="84"/>
    </row>
    <row r="594" spans="2:7" ht="13.5" customHeight="1">
      <c r="B594" s="95" t="s">
        <v>183</v>
      </c>
      <c r="C594" s="89" t="s">
        <v>135</v>
      </c>
      <c r="D594" s="89">
        <v>2015</v>
      </c>
      <c r="E594" s="90">
        <v>60367.31</v>
      </c>
      <c r="F594" s="84"/>
      <c r="G594" s="84"/>
    </row>
    <row r="595" spans="2:7" ht="13.5" customHeight="1">
      <c r="B595" s="95" t="s">
        <v>77</v>
      </c>
      <c r="C595" s="89" t="s">
        <v>140</v>
      </c>
      <c r="D595" s="89">
        <v>2015</v>
      </c>
      <c r="E595" s="90">
        <v>60696</v>
      </c>
      <c r="F595" s="84"/>
      <c r="G595" s="84"/>
    </row>
    <row r="596" spans="2:7" ht="13.5" customHeight="1">
      <c r="B596" s="95" t="s">
        <v>79</v>
      </c>
      <c r="C596" s="89" t="s">
        <v>136</v>
      </c>
      <c r="D596" s="89">
        <v>2015</v>
      </c>
      <c r="E596" s="90">
        <v>62269.52</v>
      </c>
      <c r="F596" s="84"/>
      <c r="G596" s="84"/>
    </row>
    <row r="597" spans="2:7" ht="13.5" customHeight="1">
      <c r="B597" s="95" t="s">
        <v>151</v>
      </c>
      <c r="C597" s="89" t="s">
        <v>137</v>
      </c>
      <c r="D597" s="89">
        <v>2015</v>
      </c>
      <c r="E597" s="90">
        <v>65020</v>
      </c>
      <c r="F597" s="84"/>
      <c r="G597" s="84"/>
    </row>
    <row r="598" spans="2:7" ht="13.5" customHeight="1">
      <c r="B598" s="95" t="s">
        <v>182</v>
      </c>
      <c r="C598" s="89" t="s">
        <v>137</v>
      </c>
      <c r="D598" s="89">
        <v>2015</v>
      </c>
      <c r="E598" s="90">
        <v>69195.899999999994</v>
      </c>
      <c r="F598" s="84"/>
      <c r="G598" s="84"/>
    </row>
    <row r="599" spans="2:7" ht="13.5" customHeight="1">
      <c r="B599" s="95" t="s">
        <v>63</v>
      </c>
      <c r="C599" s="89" t="s">
        <v>137</v>
      </c>
      <c r="D599" s="89">
        <v>2015</v>
      </c>
      <c r="E599" s="90">
        <v>70077</v>
      </c>
      <c r="F599" s="84"/>
      <c r="G599" s="84"/>
    </row>
    <row r="600" spans="2:7" ht="13.5" customHeight="1">
      <c r="B600" s="95" t="s">
        <v>65</v>
      </c>
      <c r="C600" s="89" t="s">
        <v>137</v>
      </c>
      <c r="D600" s="89">
        <v>2015</v>
      </c>
      <c r="E600" s="90">
        <v>70378</v>
      </c>
      <c r="F600" s="84"/>
      <c r="G600" s="84"/>
    </row>
    <row r="601" spans="2:7" ht="13.5" customHeight="1">
      <c r="B601" s="95" t="s">
        <v>68</v>
      </c>
      <c r="C601" s="89" t="s">
        <v>137</v>
      </c>
      <c r="D601" s="89">
        <v>2015</v>
      </c>
      <c r="E601" s="90">
        <v>73325</v>
      </c>
      <c r="F601" s="84"/>
      <c r="G601" s="84"/>
    </row>
    <row r="602" spans="2:7" ht="13.5" customHeight="1">
      <c r="B602" s="95" t="s">
        <v>218</v>
      </c>
      <c r="C602" s="89" t="s">
        <v>139</v>
      </c>
      <c r="D602" s="89">
        <v>2015</v>
      </c>
      <c r="E602" s="90">
        <v>77968.84</v>
      </c>
      <c r="F602" s="84"/>
      <c r="G602" s="84"/>
    </row>
    <row r="603" spans="2:7" ht="13.5" customHeight="1">
      <c r="B603" s="95" t="s">
        <v>46</v>
      </c>
      <c r="C603" s="89" t="s">
        <v>137</v>
      </c>
      <c r="D603" s="89">
        <v>2015</v>
      </c>
      <c r="E603" s="90">
        <v>83209</v>
      </c>
      <c r="F603" s="84"/>
      <c r="G603" s="84"/>
    </row>
    <row r="604" spans="2:7" ht="13.5" customHeight="1">
      <c r="B604" s="95" t="s">
        <v>154</v>
      </c>
      <c r="C604" s="89" t="s">
        <v>137</v>
      </c>
      <c r="D604" s="89">
        <v>2015</v>
      </c>
      <c r="E604" s="90">
        <v>84980.5</v>
      </c>
      <c r="F604" s="84"/>
      <c r="G604" s="84"/>
    </row>
    <row r="605" spans="2:7" ht="13.5" customHeight="1">
      <c r="B605" s="95" t="s">
        <v>200</v>
      </c>
      <c r="C605" s="89" t="s">
        <v>140</v>
      </c>
      <c r="D605" s="89">
        <v>2015</v>
      </c>
      <c r="E605" s="90">
        <v>87104</v>
      </c>
      <c r="F605" s="84"/>
      <c r="G605" s="84"/>
    </row>
    <row r="606" spans="2:7" ht="13.5" customHeight="1">
      <c r="B606" s="95" t="s">
        <v>56</v>
      </c>
      <c r="C606" s="89" t="s">
        <v>137</v>
      </c>
      <c r="D606" s="89">
        <v>2015</v>
      </c>
      <c r="E606" s="90">
        <v>87970</v>
      </c>
      <c r="F606" s="84"/>
      <c r="G606" s="84"/>
    </row>
    <row r="607" spans="2:7" ht="13.5" customHeight="1">
      <c r="B607" s="95" t="s">
        <v>148</v>
      </c>
      <c r="C607" s="89" t="s">
        <v>137</v>
      </c>
      <c r="D607" s="89">
        <v>2015</v>
      </c>
      <c r="E607" s="90">
        <v>88277</v>
      </c>
      <c r="F607" s="84"/>
      <c r="G607" s="84"/>
    </row>
    <row r="608" spans="2:7" ht="13.5" customHeight="1">
      <c r="B608" s="95" t="s">
        <v>204</v>
      </c>
      <c r="C608" s="89" t="s">
        <v>137</v>
      </c>
      <c r="D608" s="89">
        <v>2015</v>
      </c>
      <c r="E608" s="90">
        <v>94743</v>
      </c>
      <c r="F608" s="84"/>
      <c r="G608" s="84"/>
    </row>
    <row r="609" spans="2:7" ht="13.5" customHeight="1">
      <c r="B609" s="95" t="s">
        <v>88</v>
      </c>
      <c r="C609" s="89" t="s">
        <v>135</v>
      </c>
      <c r="D609" s="89">
        <v>2015</v>
      </c>
      <c r="E609" s="90">
        <v>96085.375733336463</v>
      </c>
      <c r="F609" s="84"/>
      <c r="G609" s="84"/>
    </row>
    <row r="610" spans="2:7" ht="13.5" customHeight="1">
      <c r="B610" s="95" t="s">
        <v>85</v>
      </c>
      <c r="C610" s="89" t="s">
        <v>143</v>
      </c>
      <c r="D610" s="89">
        <v>2015</v>
      </c>
      <c r="E610" s="90">
        <v>98850.62</v>
      </c>
      <c r="F610" s="84"/>
      <c r="G610" s="84"/>
    </row>
    <row r="611" spans="2:7" ht="13.5" customHeight="1">
      <c r="B611" s="95" t="s">
        <v>241</v>
      </c>
      <c r="C611" s="89" t="s">
        <v>137</v>
      </c>
      <c r="D611" s="89">
        <v>2015</v>
      </c>
      <c r="E611" s="90">
        <v>99495</v>
      </c>
      <c r="F611" s="84"/>
      <c r="G611" s="84"/>
    </row>
    <row r="612" spans="2:7" ht="13.5" customHeight="1">
      <c r="B612" s="95" t="s">
        <v>218</v>
      </c>
      <c r="C612" s="96" t="s">
        <v>143</v>
      </c>
      <c r="D612" s="89">
        <v>2015</v>
      </c>
      <c r="E612" s="97">
        <v>105763.86</v>
      </c>
      <c r="F612" s="84"/>
      <c r="G612" s="84"/>
    </row>
    <row r="613" spans="2:7" ht="13.5" customHeight="1">
      <c r="B613" s="95" t="s">
        <v>26</v>
      </c>
      <c r="C613" s="89" t="s">
        <v>140</v>
      </c>
      <c r="D613" s="89">
        <v>2015</v>
      </c>
      <c r="E613" s="90">
        <v>106920</v>
      </c>
      <c r="F613" s="84"/>
      <c r="G613" s="84"/>
    </row>
    <row r="614" spans="2:7" ht="13.5" customHeight="1">
      <c r="B614" s="95" t="s">
        <v>80</v>
      </c>
      <c r="C614" s="89" t="s">
        <v>133</v>
      </c>
      <c r="D614" s="89">
        <v>2015</v>
      </c>
      <c r="E614" s="90">
        <v>109416.95140220258</v>
      </c>
      <c r="F614" s="84"/>
      <c r="G614" s="84"/>
    </row>
    <row r="615" spans="2:7" ht="13.5" customHeight="1">
      <c r="B615" s="95" t="s">
        <v>67</v>
      </c>
      <c r="C615" s="89" t="s">
        <v>137</v>
      </c>
      <c r="D615" s="89">
        <v>2015</v>
      </c>
      <c r="E615" s="90">
        <v>125554.2</v>
      </c>
      <c r="F615" s="84"/>
      <c r="G615" s="84"/>
    </row>
    <row r="616" spans="2:7" ht="13.5" customHeight="1">
      <c r="B616" s="95" t="s">
        <v>79</v>
      </c>
      <c r="C616" s="89" t="s">
        <v>133</v>
      </c>
      <c r="D616" s="89">
        <v>2015</v>
      </c>
      <c r="E616" s="90">
        <v>131130</v>
      </c>
      <c r="F616" s="84"/>
      <c r="G616" s="84"/>
    </row>
    <row r="617" spans="2:7" ht="13.5" customHeight="1">
      <c r="B617" s="95" t="s">
        <v>156</v>
      </c>
      <c r="C617" s="89" t="s">
        <v>137</v>
      </c>
      <c r="D617" s="89">
        <v>2015</v>
      </c>
      <c r="E617" s="90">
        <v>136231.29999999999</v>
      </c>
      <c r="F617" s="84"/>
      <c r="G617" s="84"/>
    </row>
    <row r="618" spans="2:7" ht="13.5" customHeight="1">
      <c r="B618" s="95" t="s">
        <v>70</v>
      </c>
      <c r="C618" s="89" t="s">
        <v>216</v>
      </c>
      <c r="D618" s="89">
        <v>2015</v>
      </c>
      <c r="E618" s="90">
        <v>141737.09201963522</v>
      </c>
      <c r="F618" s="84"/>
      <c r="G618" s="84"/>
    </row>
    <row r="619" spans="2:7" ht="13.5" customHeight="1">
      <c r="B619" s="95" t="s">
        <v>49</v>
      </c>
      <c r="C619" s="89" t="s">
        <v>137</v>
      </c>
      <c r="D619" s="89">
        <v>2015</v>
      </c>
      <c r="E619" s="90">
        <v>150769</v>
      </c>
      <c r="F619" s="84"/>
      <c r="G619" s="84"/>
    </row>
    <row r="620" spans="2:7" ht="13.5" customHeight="1">
      <c r="B620" s="95" t="s">
        <v>174</v>
      </c>
      <c r="C620" s="89" t="s">
        <v>137</v>
      </c>
      <c r="D620" s="89">
        <v>2015</v>
      </c>
      <c r="E620" s="90">
        <v>151477</v>
      </c>
      <c r="F620" s="84"/>
      <c r="G620" s="84"/>
    </row>
    <row r="621" spans="2:7" ht="13.5" customHeight="1">
      <c r="B621" s="95" t="s">
        <v>181</v>
      </c>
      <c r="C621" s="89" t="s">
        <v>143</v>
      </c>
      <c r="D621" s="89">
        <v>2015</v>
      </c>
      <c r="E621" s="90">
        <v>155031.56</v>
      </c>
      <c r="F621" s="84"/>
      <c r="G621" s="84"/>
    </row>
    <row r="622" spans="2:7" ht="13.5" customHeight="1">
      <c r="B622" s="95" t="s">
        <v>53</v>
      </c>
      <c r="C622" s="89" t="s">
        <v>137</v>
      </c>
      <c r="D622" s="89">
        <v>2015</v>
      </c>
      <c r="E622" s="90">
        <v>156390</v>
      </c>
      <c r="F622" s="84"/>
      <c r="G622" s="84"/>
    </row>
    <row r="623" spans="2:7" ht="13.5" customHeight="1">
      <c r="B623" s="95" t="s">
        <v>35</v>
      </c>
      <c r="C623" s="89" t="s">
        <v>216</v>
      </c>
      <c r="D623" s="89">
        <v>2015</v>
      </c>
      <c r="E623" s="90">
        <v>157149.03</v>
      </c>
      <c r="F623" s="84"/>
      <c r="G623" s="84"/>
    </row>
    <row r="624" spans="2:7" ht="13.5" customHeight="1">
      <c r="B624" s="95" t="s">
        <v>111</v>
      </c>
      <c r="C624" s="89" t="s">
        <v>136</v>
      </c>
      <c r="D624" s="89">
        <v>2015</v>
      </c>
      <c r="E624" s="90">
        <v>157278.84390111282</v>
      </c>
      <c r="F624" s="84"/>
      <c r="G624" s="84"/>
    </row>
    <row r="625" spans="2:7" ht="13.5" customHeight="1">
      <c r="B625" s="95" t="s">
        <v>60</v>
      </c>
      <c r="C625" s="89" t="s">
        <v>137</v>
      </c>
      <c r="D625" s="89">
        <v>2015</v>
      </c>
      <c r="E625" s="90">
        <v>166222</v>
      </c>
      <c r="F625" s="84"/>
      <c r="G625" s="84"/>
    </row>
    <row r="626" spans="2:7" ht="13.5" customHeight="1">
      <c r="B626" s="95" t="s">
        <v>147</v>
      </c>
      <c r="C626" s="89" t="s">
        <v>137</v>
      </c>
      <c r="D626" s="89">
        <v>2015</v>
      </c>
      <c r="E626" s="90">
        <v>166445</v>
      </c>
      <c r="F626" s="84"/>
      <c r="G626" s="84"/>
    </row>
    <row r="627" spans="2:7" ht="13.5" customHeight="1">
      <c r="B627" s="95" t="s">
        <v>82</v>
      </c>
      <c r="C627" s="89" t="s">
        <v>140</v>
      </c>
      <c r="D627" s="89">
        <v>2015</v>
      </c>
      <c r="E627" s="90">
        <v>167925.16</v>
      </c>
      <c r="F627" s="84"/>
      <c r="G627" s="84"/>
    </row>
    <row r="628" spans="2:7" ht="13.5" customHeight="1">
      <c r="B628" s="95" t="s">
        <v>185</v>
      </c>
      <c r="C628" s="89" t="s">
        <v>140</v>
      </c>
      <c r="D628" s="89">
        <v>2015</v>
      </c>
      <c r="E628" s="90">
        <v>172878</v>
      </c>
      <c r="F628" s="84"/>
      <c r="G628" s="84"/>
    </row>
    <row r="629" spans="2:7" ht="13.5" customHeight="1">
      <c r="B629" s="95" t="s">
        <v>40</v>
      </c>
      <c r="C629" s="89" t="s">
        <v>137</v>
      </c>
      <c r="D629" s="89">
        <v>2015</v>
      </c>
      <c r="E629" s="90">
        <v>175422</v>
      </c>
      <c r="F629" s="84"/>
      <c r="G629" s="84"/>
    </row>
    <row r="630" spans="2:7" ht="13.5" customHeight="1">
      <c r="B630" s="95" t="s">
        <v>2</v>
      </c>
      <c r="C630" s="89" t="s">
        <v>143</v>
      </c>
      <c r="D630" s="89">
        <v>2015</v>
      </c>
      <c r="E630" s="90">
        <v>202734.06000000003</v>
      </c>
      <c r="F630" s="84"/>
      <c r="G630" s="84"/>
    </row>
    <row r="631" spans="2:7" ht="13.5" customHeight="1">
      <c r="B631" s="95" t="s">
        <v>124</v>
      </c>
      <c r="C631" s="89" t="s">
        <v>137</v>
      </c>
      <c r="D631" s="89">
        <v>2015</v>
      </c>
      <c r="E631" s="90">
        <v>205873</v>
      </c>
      <c r="F631" s="84"/>
      <c r="G631" s="84"/>
    </row>
    <row r="632" spans="2:7" ht="13.5" customHeight="1">
      <c r="B632" s="95" t="s">
        <v>79</v>
      </c>
      <c r="C632" s="89" t="s">
        <v>140</v>
      </c>
      <c r="D632" s="89">
        <v>2015</v>
      </c>
      <c r="E632" s="90">
        <v>251161.86</v>
      </c>
      <c r="F632" s="84"/>
      <c r="G632" s="84"/>
    </row>
    <row r="633" spans="2:7" ht="13.5" customHeight="1">
      <c r="B633" s="109" t="s">
        <v>166</v>
      </c>
      <c r="C633" s="89" t="s">
        <v>140</v>
      </c>
      <c r="D633" s="89">
        <v>2015</v>
      </c>
      <c r="E633" s="90">
        <v>258526</v>
      </c>
      <c r="F633" s="84"/>
      <c r="G633" s="84"/>
    </row>
    <row r="634" spans="2:7" ht="13.5" customHeight="1">
      <c r="B634" s="95" t="s">
        <v>88</v>
      </c>
      <c r="C634" s="89" t="s">
        <v>216</v>
      </c>
      <c r="D634" s="89">
        <v>2015</v>
      </c>
      <c r="E634" s="90">
        <v>261375.76056956113</v>
      </c>
      <c r="F634" s="84"/>
      <c r="G634" s="84"/>
    </row>
    <row r="635" spans="2:7" ht="13.5" customHeight="1">
      <c r="B635" s="95" t="s">
        <v>80</v>
      </c>
      <c r="C635" s="89" t="s">
        <v>216</v>
      </c>
      <c r="D635" s="89">
        <v>2015</v>
      </c>
      <c r="E635" s="90">
        <v>266264.58999999997</v>
      </c>
      <c r="F635" s="84"/>
      <c r="G635" s="84"/>
    </row>
    <row r="636" spans="2:7" ht="13.5" customHeight="1">
      <c r="B636" s="95" t="s">
        <v>22</v>
      </c>
      <c r="C636" s="89" t="s">
        <v>136</v>
      </c>
      <c r="D636" s="89">
        <v>2015</v>
      </c>
      <c r="E636" s="90">
        <v>279199</v>
      </c>
      <c r="F636" s="84"/>
      <c r="G636" s="84"/>
    </row>
    <row r="637" spans="2:7" ht="13.5" customHeight="1">
      <c r="B637" s="95" t="s">
        <v>87</v>
      </c>
      <c r="C637" s="89" t="s">
        <v>216</v>
      </c>
      <c r="D637" s="89">
        <v>2015</v>
      </c>
      <c r="E637" s="90">
        <v>279437.81542158738</v>
      </c>
      <c r="F637" s="84"/>
      <c r="G637" s="84"/>
    </row>
    <row r="638" spans="2:7" ht="13.5" customHeight="1">
      <c r="B638" s="95" t="s">
        <v>230</v>
      </c>
      <c r="C638" s="89" t="s">
        <v>137</v>
      </c>
      <c r="D638" s="89">
        <v>2015</v>
      </c>
      <c r="E638" s="90">
        <v>283180</v>
      </c>
      <c r="F638" s="84"/>
      <c r="G638" s="84"/>
    </row>
    <row r="639" spans="2:7" ht="13.5" customHeight="1">
      <c r="B639" s="95" t="s">
        <v>51</v>
      </c>
      <c r="C639" s="89" t="s">
        <v>137</v>
      </c>
      <c r="D639" s="89">
        <v>2015</v>
      </c>
      <c r="E639" s="90">
        <v>293617</v>
      </c>
      <c r="F639" s="84"/>
      <c r="G639" s="84"/>
    </row>
    <row r="640" spans="2:7" ht="13.5" customHeight="1">
      <c r="B640" s="95" t="s">
        <v>82</v>
      </c>
      <c r="C640" s="89" t="s">
        <v>135</v>
      </c>
      <c r="D640" s="89">
        <v>2015</v>
      </c>
      <c r="E640" s="90">
        <v>296405.48</v>
      </c>
      <c r="F640" s="84"/>
      <c r="G640" s="84"/>
    </row>
    <row r="641" spans="2:7" ht="13.5" customHeight="1">
      <c r="B641" s="109" t="s">
        <v>167</v>
      </c>
      <c r="C641" s="89" t="s">
        <v>137</v>
      </c>
      <c r="D641" s="89">
        <v>2015</v>
      </c>
      <c r="E641" s="90">
        <v>301056</v>
      </c>
      <c r="F641" s="84"/>
      <c r="G641" s="84"/>
    </row>
    <row r="642" spans="2:7" ht="13.5" customHeight="1">
      <c r="B642" s="95" t="s">
        <v>170</v>
      </c>
      <c r="C642" s="89" t="s">
        <v>216</v>
      </c>
      <c r="D642" s="89">
        <v>2015</v>
      </c>
      <c r="E642" s="90">
        <v>305908</v>
      </c>
      <c r="F642" s="84"/>
      <c r="G642" s="84"/>
    </row>
    <row r="643" spans="2:7" ht="13.5" customHeight="1">
      <c r="B643" s="95" t="s">
        <v>184</v>
      </c>
      <c r="C643" s="89" t="s">
        <v>133</v>
      </c>
      <c r="D643" s="89">
        <v>2015</v>
      </c>
      <c r="E643" s="90">
        <v>346156</v>
      </c>
      <c r="F643" s="84"/>
      <c r="G643" s="84"/>
    </row>
    <row r="644" spans="2:7" ht="13.5" customHeight="1">
      <c r="B644" s="95" t="s">
        <v>35</v>
      </c>
      <c r="C644" s="89" t="s">
        <v>140</v>
      </c>
      <c r="D644" s="89">
        <v>2015</v>
      </c>
      <c r="E644" s="90">
        <v>351915.59203667956</v>
      </c>
      <c r="F644" s="84"/>
      <c r="G644" s="84"/>
    </row>
    <row r="645" spans="2:7" ht="13.5" customHeight="1">
      <c r="B645" s="95" t="s">
        <v>47</v>
      </c>
      <c r="C645" s="89" t="s">
        <v>137</v>
      </c>
      <c r="D645" s="89">
        <v>2015</v>
      </c>
      <c r="E645" s="90">
        <v>371794.95</v>
      </c>
      <c r="F645" s="84"/>
      <c r="G645" s="84"/>
    </row>
    <row r="646" spans="2:7" ht="13.5" customHeight="1">
      <c r="B646" s="95" t="s">
        <v>33</v>
      </c>
      <c r="C646" s="89" t="s">
        <v>140</v>
      </c>
      <c r="D646" s="89">
        <v>2015</v>
      </c>
      <c r="E646" s="90">
        <v>386369.2</v>
      </c>
      <c r="F646" s="84"/>
      <c r="G646" s="84"/>
    </row>
    <row r="647" spans="2:7" ht="13.5" customHeight="1">
      <c r="B647" s="95" t="s">
        <v>164</v>
      </c>
      <c r="C647" s="89" t="s">
        <v>137</v>
      </c>
      <c r="D647" s="89">
        <v>2015</v>
      </c>
      <c r="E647" s="90">
        <v>393757.3</v>
      </c>
      <c r="F647" s="84"/>
      <c r="G647" s="84"/>
    </row>
    <row r="648" spans="2:7" ht="13.5" customHeight="1">
      <c r="B648" s="95" t="s">
        <v>43</v>
      </c>
      <c r="C648" s="89" t="s">
        <v>137</v>
      </c>
      <c r="D648" s="89">
        <v>2015</v>
      </c>
      <c r="E648" s="90">
        <v>395237</v>
      </c>
      <c r="F648" s="84"/>
      <c r="G648" s="84"/>
    </row>
    <row r="649" spans="2:7" ht="13.5" customHeight="1">
      <c r="B649" s="95" t="s">
        <v>76</v>
      </c>
      <c r="C649" s="89" t="s">
        <v>216</v>
      </c>
      <c r="D649" s="89">
        <v>2015</v>
      </c>
      <c r="E649" s="90">
        <v>403122.43</v>
      </c>
      <c r="F649" s="84"/>
      <c r="G649" s="84"/>
    </row>
    <row r="650" spans="2:7" ht="13.5" customHeight="1">
      <c r="B650" s="95" t="s">
        <v>109</v>
      </c>
      <c r="C650" s="89" t="s">
        <v>140</v>
      </c>
      <c r="D650" s="89">
        <v>2015</v>
      </c>
      <c r="E650" s="90">
        <v>403773.77</v>
      </c>
      <c r="F650" s="84"/>
      <c r="G650" s="84"/>
    </row>
    <row r="651" spans="2:7" ht="13.5" customHeight="1">
      <c r="B651" s="95" t="s">
        <v>165</v>
      </c>
      <c r="C651" s="89" t="s">
        <v>137</v>
      </c>
      <c r="D651" s="89">
        <v>2015</v>
      </c>
      <c r="E651" s="90">
        <v>407355</v>
      </c>
      <c r="F651" s="84"/>
      <c r="G651" s="84"/>
    </row>
    <row r="652" spans="2:7" ht="13.5" customHeight="1">
      <c r="B652" s="95" t="s">
        <v>103</v>
      </c>
      <c r="C652" s="89" t="s">
        <v>140</v>
      </c>
      <c r="D652" s="89">
        <v>2015</v>
      </c>
      <c r="E652" s="90">
        <v>408770</v>
      </c>
      <c r="F652" s="84"/>
      <c r="G652" s="84"/>
    </row>
    <row r="653" spans="2:7" ht="13.5" customHeight="1">
      <c r="B653" s="95" t="s">
        <v>190</v>
      </c>
      <c r="C653" s="89" t="s">
        <v>137</v>
      </c>
      <c r="D653" s="89">
        <v>2015</v>
      </c>
      <c r="E653" s="90">
        <v>436529</v>
      </c>
      <c r="F653" s="84"/>
      <c r="G653" s="84"/>
    </row>
    <row r="654" spans="2:7" ht="13.5" customHeight="1">
      <c r="B654" s="95" t="s">
        <v>2</v>
      </c>
      <c r="C654" s="89" t="s">
        <v>133</v>
      </c>
      <c r="D654" s="89">
        <v>2015</v>
      </c>
      <c r="E654" s="90">
        <v>457571.0500000001</v>
      </c>
      <c r="F654" s="84"/>
      <c r="G654" s="84"/>
    </row>
    <row r="655" spans="2:7" ht="13.5" customHeight="1">
      <c r="B655" s="95" t="s">
        <v>191</v>
      </c>
      <c r="C655" s="89" t="s">
        <v>137</v>
      </c>
      <c r="D655" s="89">
        <v>2015</v>
      </c>
      <c r="E655" s="90">
        <v>471732.5</v>
      </c>
      <c r="F655" s="84"/>
      <c r="G655" s="84"/>
    </row>
    <row r="656" spans="2:7" ht="13.5" customHeight="1">
      <c r="B656" s="95" t="s">
        <v>35</v>
      </c>
      <c r="C656" s="89" t="s">
        <v>132</v>
      </c>
      <c r="D656" s="89">
        <v>2015</v>
      </c>
      <c r="E656" s="90">
        <v>486209.81796332047</v>
      </c>
      <c r="F656" s="84"/>
      <c r="G656" s="84"/>
    </row>
    <row r="657" spans="2:7" ht="13.5" customHeight="1">
      <c r="B657" s="95" t="s">
        <v>103</v>
      </c>
      <c r="C657" s="89" t="s">
        <v>139</v>
      </c>
      <c r="D657" s="89">
        <v>2015</v>
      </c>
      <c r="E657" s="90">
        <v>526681</v>
      </c>
      <c r="F657" s="84"/>
      <c r="G657" s="84"/>
    </row>
    <row r="658" spans="2:7" ht="13.5" customHeight="1">
      <c r="B658" s="95" t="s">
        <v>117</v>
      </c>
      <c r="C658" s="89" t="s">
        <v>137</v>
      </c>
      <c r="D658" s="89">
        <v>2015</v>
      </c>
      <c r="E658" s="90">
        <v>528912</v>
      </c>
      <c r="F658" s="84"/>
      <c r="G658" s="84"/>
    </row>
    <row r="659" spans="2:7" ht="13.5" customHeight="1">
      <c r="B659" s="95" t="s">
        <v>26</v>
      </c>
      <c r="C659" s="89" t="s">
        <v>137</v>
      </c>
      <c r="D659" s="89">
        <v>2015</v>
      </c>
      <c r="E659" s="90">
        <v>529527</v>
      </c>
      <c r="F659" s="84"/>
      <c r="G659" s="84"/>
    </row>
    <row r="660" spans="2:7" ht="13.5" customHeight="1">
      <c r="B660" s="95" t="s">
        <v>22</v>
      </c>
      <c r="C660" s="89" t="s">
        <v>135</v>
      </c>
      <c r="D660" s="89">
        <v>2015</v>
      </c>
      <c r="E660" s="90">
        <v>550366</v>
      </c>
      <c r="F660" s="84"/>
      <c r="G660" s="84"/>
    </row>
    <row r="661" spans="2:7" ht="13.5" customHeight="1">
      <c r="B661" s="95" t="s">
        <v>184</v>
      </c>
      <c r="C661" s="89" t="s">
        <v>135</v>
      </c>
      <c r="D661" s="89">
        <v>2015</v>
      </c>
      <c r="E661" s="90">
        <v>556201</v>
      </c>
      <c r="F661" s="84"/>
      <c r="G661" s="84"/>
    </row>
    <row r="662" spans="2:7" ht="13.5" customHeight="1">
      <c r="B662" s="95" t="s">
        <v>87</v>
      </c>
      <c r="C662" s="89" t="s">
        <v>139</v>
      </c>
      <c r="D662" s="89">
        <v>2015</v>
      </c>
      <c r="E662" s="90">
        <v>582218.29508997733</v>
      </c>
      <c r="F662" s="84"/>
      <c r="G662" s="84"/>
    </row>
    <row r="663" spans="2:7" ht="13.5" customHeight="1">
      <c r="B663" s="95" t="s">
        <v>34</v>
      </c>
      <c r="C663" s="89" t="s">
        <v>137</v>
      </c>
      <c r="D663" s="89">
        <v>2015</v>
      </c>
      <c r="E663" s="90">
        <v>594080</v>
      </c>
      <c r="F663" s="84"/>
      <c r="G663" s="84"/>
    </row>
    <row r="664" spans="2:7" ht="13.5" customHeight="1">
      <c r="B664" s="95" t="s">
        <v>111</v>
      </c>
      <c r="C664" s="89" t="s">
        <v>135</v>
      </c>
      <c r="D664" s="89">
        <v>2015</v>
      </c>
      <c r="E664" s="90">
        <v>603498.28643226973</v>
      </c>
      <c r="F664" s="84"/>
      <c r="G664" s="84"/>
    </row>
    <row r="665" spans="2:7" ht="13.5" customHeight="1">
      <c r="B665" s="95" t="s">
        <v>159</v>
      </c>
      <c r="C665" s="89" t="s">
        <v>143</v>
      </c>
      <c r="D665" s="89">
        <v>2015</v>
      </c>
      <c r="E665" s="90">
        <v>644160</v>
      </c>
      <c r="F665" s="84"/>
      <c r="G665" s="84"/>
    </row>
    <row r="666" spans="2:7" ht="13.5" customHeight="1">
      <c r="B666" s="95" t="s">
        <v>187</v>
      </c>
      <c r="C666" s="89" t="s">
        <v>137</v>
      </c>
      <c r="D666" s="89">
        <v>2015</v>
      </c>
      <c r="E666" s="90">
        <v>692483</v>
      </c>
      <c r="F666" s="84"/>
      <c r="G666" s="84"/>
    </row>
    <row r="667" spans="2:7" ht="13.5" customHeight="1">
      <c r="B667" s="95" t="s">
        <v>36</v>
      </c>
      <c r="C667" s="89" t="s">
        <v>137</v>
      </c>
      <c r="D667" s="89">
        <v>2015</v>
      </c>
      <c r="E667" s="90">
        <v>789672</v>
      </c>
      <c r="F667" s="84"/>
      <c r="G667" s="84"/>
    </row>
    <row r="668" spans="2:7" ht="13.5" customHeight="1">
      <c r="B668" s="95" t="s">
        <v>89</v>
      </c>
      <c r="C668" s="89" t="s">
        <v>137</v>
      </c>
      <c r="D668" s="89">
        <v>2015</v>
      </c>
      <c r="E668" s="90">
        <v>804747</v>
      </c>
      <c r="F668" s="84"/>
      <c r="G668" s="84"/>
    </row>
    <row r="669" spans="2:7" ht="13.5" customHeight="1">
      <c r="B669" s="95" t="s">
        <v>55</v>
      </c>
      <c r="C669" s="89" t="s">
        <v>137</v>
      </c>
      <c r="D669" s="89">
        <v>2015</v>
      </c>
      <c r="E669" s="90">
        <v>824684</v>
      </c>
      <c r="F669" s="84"/>
      <c r="G669" s="84"/>
    </row>
    <row r="670" spans="2:7" ht="13.5" customHeight="1">
      <c r="B670" s="95" t="s">
        <v>159</v>
      </c>
      <c r="C670" s="89" t="s">
        <v>139</v>
      </c>
      <c r="D670" s="89">
        <v>2015</v>
      </c>
      <c r="E670" s="90">
        <v>865105.3</v>
      </c>
      <c r="F670" s="84"/>
      <c r="G670" s="84"/>
    </row>
    <row r="671" spans="2:7" ht="13.5" customHeight="1">
      <c r="B671" s="95" t="s">
        <v>183</v>
      </c>
      <c r="C671" s="89" t="s">
        <v>140</v>
      </c>
      <c r="D671" s="89">
        <v>2015</v>
      </c>
      <c r="E671" s="90">
        <v>866709.79000000015</v>
      </c>
      <c r="F671" s="84"/>
      <c r="G671" s="84"/>
    </row>
    <row r="672" spans="2:7" ht="13.5" customHeight="1">
      <c r="B672" s="95" t="s">
        <v>234</v>
      </c>
      <c r="C672" s="89" t="s">
        <v>137</v>
      </c>
      <c r="D672" s="89">
        <v>2015</v>
      </c>
      <c r="E672" s="90">
        <v>934235.93</v>
      </c>
      <c r="F672" s="84"/>
      <c r="G672" s="84"/>
    </row>
    <row r="673" spans="2:7" ht="13.5" customHeight="1">
      <c r="B673" s="95" t="s">
        <v>202</v>
      </c>
      <c r="C673" s="89" t="s">
        <v>137</v>
      </c>
      <c r="D673" s="89">
        <v>2015</v>
      </c>
      <c r="E673" s="90">
        <v>943797</v>
      </c>
      <c r="F673" s="84"/>
      <c r="G673" s="84"/>
    </row>
    <row r="674" spans="2:7" ht="13.5" customHeight="1">
      <c r="B674" s="95" t="s">
        <v>192</v>
      </c>
      <c r="C674" s="89" t="s">
        <v>137</v>
      </c>
      <c r="D674" s="89">
        <v>2015</v>
      </c>
      <c r="E674" s="90">
        <v>943797</v>
      </c>
      <c r="F674" s="84"/>
      <c r="G674" s="84"/>
    </row>
    <row r="675" spans="2:7" ht="13.5" customHeight="1">
      <c r="B675" s="95" t="s">
        <v>32</v>
      </c>
      <c r="C675" s="89" t="s">
        <v>137</v>
      </c>
      <c r="D675" s="89">
        <v>2015</v>
      </c>
      <c r="E675" s="90">
        <v>954583</v>
      </c>
      <c r="F675" s="84"/>
      <c r="G675" s="84"/>
    </row>
    <row r="676" spans="2:7" ht="13.5" customHeight="1">
      <c r="B676" s="95" t="s">
        <v>41</v>
      </c>
      <c r="C676" s="89" t="s">
        <v>137</v>
      </c>
      <c r="D676" s="89">
        <v>2015</v>
      </c>
      <c r="E676" s="90">
        <v>956723</v>
      </c>
      <c r="F676" s="84"/>
      <c r="G676" s="84"/>
    </row>
    <row r="677" spans="2:7" ht="13.5" customHeight="1">
      <c r="B677" s="95" t="s">
        <v>62</v>
      </c>
      <c r="C677" s="89" t="s">
        <v>137</v>
      </c>
      <c r="D677" s="89">
        <v>2015</v>
      </c>
      <c r="E677" s="90">
        <v>963146.85</v>
      </c>
      <c r="F677" s="84"/>
      <c r="G677" s="84"/>
    </row>
    <row r="678" spans="2:7" ht="13.5" customHeight="1">
      <c r="B678" s="95" t="s">
        <v>170</v>
      </c>
      <c r="C678" s="89" t="s">
        <v>139</v>
      </c>
      <c r="D678" s="89">
        <v>2015</v>
      </c>
      <c r="E678" s="90">
        <v>988034</v>
      </c>
      <c r="F678" s="84"/>
      <c r="G678" s="84"/>
    </row>
    <row r="679" spans="2:7" ht="13.5" customHeight="1">
      <c r="B679" s="95" t="s">
        <v>50</v>
      </c>
      <c r="C679" s="89" t="s">
        <v>137</v>
      </c>
      <c r="D679" s="89">
        <v>2015</v>
      </c>
      <c r="E679" s="90">
        <v>990268</v>
      </c>
      <c r="F679" s="84"/>
      <c r="G679" s="84"/>
    </row>
    <row r="680" spans="2:7" ht="13.5" customHeight="1">
      <c r="B680" s="95" t="s">
        <v>87</v>
      </c>
      <c r="C680" s="89" t="s">
        <v>143</v>
      </c>
      <c r="D680" s="89">
        <v>2015</v>
      </c>
      <c r="E680" s="90">
        <v>1002949.156498487</v>
      </c>
      <c r="F680" s="84"/>
      <c r="G680" s="84"/>
    </row>
    <row r="681" spans="2:7" ht="13.5" customHeight="1">
      <c r="B681" s="95" t="s">
        <v>33</v>
      </c>
      <c r="C681" s="89" t="s">
        <v>216</v>
      </c>
      <c r="D681" s="89">
        <v>2015</v>
      </c>
      <c r="E681" s="90">
        <v>1099942</v>
      </c>
      <c r="F681" s="84"/>
      <c r="G681" s="84"/>
    </row>
    <row r="682" spans="2:7" ht="13.5" customHeight="1">
      <c r="B682" s="95" t="s">
        <v>201</v>
      </c>
      <c r="C682" s="89" t="s">
        <v>136</v>
      </c>
      <c r="D682" s="89">
        <v>2015</v>
      </c>
      <c r="E682" s="90">
        <v>1100555</v>
      </c>
      <c r="F682" s="84"/>
      <c r="G682" s="84"/>
    </row>
    <row r="683" spans="2:7" ht="13.5" customHeight="1">
      <c r="B683" s="95" t="s">
        <v>23</v>
      </c>
      <c r="C683" s="89" t="s">
        <v>137</v>
      </c>
      <c r="D683" s="89">
        <v>2015</v>
      </c>
      <c r="E683" s="90">
        <v>1113082</v>
      </c>
      <c r="F683" s="84"/>
      <c r="G683" s="84"/>
    </row>
    <row r="684" spans="2:7" ht="13.5" customHeight="1">
      <c r="B684" s="95" t="s">
        <v>42</v>
      </c>
      <c r="C684" s="89" t="s">
        <v>137</v>
      </c>
      <c r="D684" s="89">
        <v>2015</v>
      </c>
      <c r="E684" s="90">
        <v>1124034</v>
      </c>
      <c r="F684" s="84"/>
      <c r="G684" s="84"/>
    </row>
    <row r="685" spans="2:7" ht="13.5" customHeight="1">
      <c r="B685" s="95" t="s">
        <v>2</v>
      </c>
      <c r="C685" s="89" t="s">
        <v>135</v>
      </c>
      <c r="D685" s="89">
        <v>2015</v>
      </c>
      <c r="E685" s="90">
        <v>1226169.22</v>
      </c>
      <c r="F685" s="84"/>
      <c r="G685" s="84"/>
    </row>
    <row r="686" spans="2:7" ht="13.5" customHeight="1">
      <c r="B686" s="95" t="s">
        <v>74</v>
      </c>
      <c r="C686" s="89" t="s">
        <v>143</v>
      </c>
      <c r="D686" s="89">
        <v>2015</v>
      </c>
      <c r="E686" s="90">
        <v>1246495.0053697701</v>
      </c>
      <c r="F686" s="84"/>
      <c r="G686" s="84"/>
    </row>
    <row r="687" spans="2:7" ht="13.5" customHeight="1">
      <c r="B687" s="95" t="s">
        <v>92</v>
      </c>
      <c r="C687" s="89" t="s">
        <v>216</v>
      </c>
      <c r="D687" s="89">
        <v>2015</v>
      </c>
      <c r="E687" s="90">
        <v>1505177</v>
      </c>
      <c r="F687" s="84"/>
      <c r="G687" s="84"/>
    </row>
    <row r="688" spans="2:7" ht="13.5" customHeight="1">
      <c r="B688" s="95" t="s">
        <v>70</v>
      </c>
      <c r="C688" s="89" t="s">
        <v>133</v>
      </c>
      <c r="D688" s="89">
        <v>2015</v>
      </c>
      <c r="E688" s="90">
        <v>1508601.2906259019</v>
      </c>
      <c r="F688" s="84"/>
      <c r="G688" s="84"/>
    </row>
    <row r="689" spans="2:7" ht="13.5" customHeight="1">
      <c r="B689" s="95" t="s">
        <v>27</v>
      </c>
      <c r="C689" s="89" t="s">
        <v>137</v>
      </c>
      <c r="D689" s="89">
        <v>2015</v>
      </c>
      <c r="E689" s="90">
        <v>1530205</v>
      </c>
      <c r="F689" s="84"/>
      <c r="G689" s="84"/>
    </row>
    <row r="690" spans="2:7" ht="13.5" customHeight="1">
      <c r="B690" s="95" t="s">
        <v>75</v>
      </c>
      <c r="C690" s="89" t="s">
        <v>143</v>
      </c>
      <c r="D690" s="89">
        <v>2015</v>
      </c>
      <c r="E690" s="90">
        <v>1580129.4099546371</v>
      </c>
      <c r="F690" s="84"/>
      <c r="G690" s="84"/>
    </row>
    <row r="691" spans="2:7" ht="13.5" customHeight="1">
      <c r="B691" s="95" t="s">
        <v>80</v>
      </c>
      <c r="C691" s="89" t="s">
        <v>134</v>
      </c>
      <c r="D691" s="89">
        <v>2015</v>
      </c>
      <c r="E691" s="90">
        <v>1602027.9226826073</v>
      </c>
      <c r="F691" s="84"/>
      <c r="G691" s="84"/>
    </row>
    <row r="692" spans="2:7" ht="13.5" customHeight="1">
      <c r="B692" s="95" t="s">
        <v>29</v>
      </c>
      <c r="C692" s="89" t="s">
        <v>137</v>
      </c>
      <c r="D692" s="89">
        <v>2015</v>
      </c>
      <c r="E692" s="90">
        <v>1650570</v>
      </c>
      <c r="F692" s="84"/>
      <c r="G692" s="84"/>
    </row>
    <row r="693" spans="2:7" ht="13.5" customHeight="1">
      <c r="B693" s="95" t="s">
        <v>84</v>
      </c>
      <c r="C693" s="89" t="s">
        <v>137</v>
      </c>
      <c r="D693" s="89">
        <v>2015</v>
      </c>
      <c r="E693" s="90">
        <v>1657179</v>
      </c>
      <c r="F693" s="84"/>
      <c r="G693" s="84"/>
    </row>
    <row r="694" spans="2:7" ht="13.5" customHeight="1">
      <c r="B694" s="95" t="s">
        <v>2</v>
      </c>
      <c r="C694" s="89" t="s">
        <v>134</v>
      </c>
      <c r="D694" s="89">
        <v>2015</v>
      </c>
      <c r="E694" s="90">
        <v>1768290.51</v>
      </c>
      <c r="F694" s="84"/>
      <c r="G694" s="84"/>
    </row>
    <row r="695" spans="2:7" ht="13.5" customHeight="1">
      <c r="B695" s="95" t="s">
        <v>79</v>
      </c>
      <c r="C695" s="89" t="s">
        <v>135</v>
      </c>
      <c r="D695" s="89">
        <v>2015</v>
      </c>
      <c r="E695" s="90">
        <v>1787193.3499999999</v>
      </c>
      <c r="F695" s="84"/>
      <c r="G695" s="84"/>
    </row>
    <row r="696" spans="2:7" ht="13.5" customHeight="1">
      <c r="B696" s="95" t="s">
        <v>82</v>
      </c>
      <c r="C696" s="89" t="s">
        <v>134</v>
      </c>
      <c r="D696" s="89">
        <v>2015</v>
      </c>
      <c r="E696" s="90">
        <v>1803175.55</v>
      </c>
      <c r="F696" s="84"/>
      <c r="G696" s="84"/>
    </row>
    <row r="697" spans="2:7" ht="13.5" customHeight="1">
      <c r="B697" s="95" t="s">
        <v>186</v>
      </c>
      <c r="C697" s="89" t="s">
        <v>137</v>
      </c>
      <c r="D697" s="89">
        <v>2015</v>
      </c>
      <c r="E697" s="90">
        <v>1828096.37</v>
      </c>
      <c r="F697" s="84"/>
      <c r="G697" s="84"/>
    </row>
    <row r="698" spans="2:7" ht="13.5" customHeight="1">
      <c r="B698" s="95" t="s">
        <v>37</v>
      </c>
      <c r="C698" s="89" t="s">
        <v>137</v>
      </c>
      <c r="D698" s="89">
        <v>2015</v>
      </c>
      <c r="E698" s="90">
        <v>1891482</v>
      </c>
      <c r="F698" s="84"/>
      <c r="G698" s="84"/>
    </row>
    <row r="699" spans="2:7" ht="13.5" customHeight="1">
      <c r="B699" s="95" t="s">
        <v>52</v>
      </c>
      <c r="C699" s="89" t="s">
        <v>137</v>
      </c>
      <c r="D699" s="89">
        <v>2015</v>
      </c>
      <c r="E699" s="90">
        <v>1923033</v>
      </c>
      <c r="F699" s="84"/>
      <c r="G699" s="84"/>
    </row>
    <row r="700" spans="2:7" ht="13.5" customHeight="1">
      <c r="B700" s="95" t="s">
        <v>38</v>
      </c>
      <c r="C700" s="89" t="s">
        <v>137</v>
      </c>
      <c r="D700" s="89">
        <v>2015</v>
      </c>
      <c r="E700" s="90">
        <v>1967589</v>
      </c>
      <c r="F700" s="84"/>
      <c r="G700" s="84"/>
    </row>
    <row r="701" spans="2:7" ht="13.5" customHeight="1">
      <c r="B701" s="95" t="s">
        <v>116</v>
      </c>
      <c r="C701" s="89" t="s">
        <v>137</v>
      </c>
      <c r="D701" s="89">
        <v>2015</v>
      </c>
      <c r="E701" s="90">
        <v>2082862</v>
      </c>
      <c r="F701" s="84"/>
      <c r="G701" s="84"/>
    </row>
    <row r="702" spans="2:7" ht="13.5" customHeight="1">
      <c r="B702" s="95" t="s">
        <v>233</v>
      </c>
      <c r="C702" s="89" t="s">
        <v>137</v>
      </c>
      <c r="D702" s="89">
        <v>2015</v>
      </c>
      <c r="E702" s="90">
        <v>2189768</v>
      </c>
      <c r="F702" s="84"/>
      <c r="G702" s="84"/>
    </row>
    <row r="703" spans="2:7" ht="13.5" customHeight="1">
      <c r="B703" s="95" t="s">
        <v>218</v>
      </c>
      <c r="C703" s="89" t="s">
        <v>140</v>
      </c>
      <c r="D703" s="89">
        <v>2015</v>
      </c>
      <c r="E703" s="90">
        <v>2208459.1800000002</v>
      </c>
      <c r="F703" s="84"/>
      <c r="G703" s="84"/>
    </row>
    <row r="704" spans="2:7" ht="13.5" customHeight="1">
      <c r="B704" s="95" t="s">
        <v>176</v>
      </c>
      <c r="C704" s="89" t="s">
        <v>216</v>
      </c>
      <c r="D704" s="89">
        <v>2015</v>
      </c>
      <c r="E704" s="90">
        <v>2292921</v>
      </c>
      <c r="F704" s="84"/>
      <c r="G704" s="84"/>
    </row>
    <row r="705" spans="2:7" ht="13.5" customHeight="1">
      <c r="B705" s="95" t="s">
        <v>72</v>
      </c>
      <c r="C705" s="89" t="s">
        <v>135</v>
      </c>
      <c r="D705" s="89">
        <v>2015</v>
      </c>
      <c r="E705" s="90">
        <v>2316656.2245426564</v>
      </c>
      <c r="F705" s="84"/>
      <c r="G705" s="84"/>
    </row>
    <row r="706" spans="2:7" ht="13.5" customHeight="1">
      <c r="B706" s="109" t="s">
        <v>169</v>
      </c>
      <c r="C706" s="89" t="s">
        <v>139</v>
      </c>
      <c r="D706" s="89">
        <v>2015</v>
      </c>
      <c r="E706" s="90">
        <v>2615634</v>
      </c>
      <c r="F706" s="84"/>
      <c r="G706" s="84"/>
    </row>
    <row r="707" spans="2:7" ht="13.5" customHeight="1">
      <c r="B707" s="95" t="s">
        <v>88</v>
      </c>
      <c r="C707" s="89" t="s">
        <v>143</v>
      </c>
      <c r="D707" s="89">
        <v>2015</v>
      </c>
      <c r="E707" s="90">
        <v>2615905.0678379415</v>
      </c>
      <c r="F707" s="84"/>
      <c r="G707" s="84"/>
    </row>
    <row r="708" spans="2:7" ht="13.5" customHeight="1">
      <c r="B708" s="95" t="s">
        <v>45</v>
      </c>
      <c r="C708" s="89" t="s">
        <v>137</v>
      </c>
      <c r="D708" s="89">
        <v>2015</v>
      </c>
      <c r="E708" s="90">
        <v>3101984</v>
      </c>
      <c r="F708" s="84"/>
      <c r="G708" s="84"/>
    </row>
    <row r="709" spans="2:7" ht="13.5" customHeight="1">
      <c r="B709" s="95" t="s">
        <v>59</v>
      </c>
      <c r="C709" s="89" t="s">
        <v>137</v>
      </c>
      <c r="D709" s="89">
        <v>2015</v>
      </c>
      <c r="E709" s="90">
        <v>3118501</v>
      </c>
      <c r="F709" s="84"/>
      <c r="G709" s="84"/>
    </row>
    <row r="710" spans="2:7" ht="13.5" customHeight="1">
      <c r="B710" s="95" t="s">
        <v>86</v>
      </c>
      <c r="C710" s="89" t="s">
        <v>139</v>
      </c>
      <c r="D710" s="89">
        <v>2015</v>
      </c>
      <c r="E710" s="90">
        <v>3288066.9552896302</v>
      </c>
      <c r="F710" s="84"/>
      <c r="G710" s="84"/>
    </row>
    <row r="711" spans="2:7" ht="13.5" customHeight="1">
      <c r="B711" s="95" t="s">
        <v>77</v>
      </c>
      <c r="C711" s="89" t="s">
        <v>137</v>
      </c>
      <c r="D711" s="89">
        <v>2015</v>
      </c>
      <c r="E711" s="90">
        <v>3433752</v>
      </c>
      <c r="F711" s="84"/>
      <c r="G711" s="84"/>
    </row>
    <row r="712" spans="2:7" ht="13.5" customHeight="1">
      <c r="B712" s="95" t="s">
        <v>181</v>
      </c>
      <c r="C712" s="89" t="s">
        <v>137</v>
      </c>
      <c r="D712" s="89">
        <v>2015</v>
      </c>
      <c r="E712" s="90">
        <v>3475324.44</v>
      </c>
      <c r="F712" s="84"/>
      <c r="G712" s="84"/>
    </row>
    <row r="713" spans="2:7" ht="13.5" customHeight="1">
      <c r="B713" s="95" t="s">
        <v>78</v>
      </c>
      <c r="C713" s="89" t="s">
        <v>143</v>
      </c>
      <c r="D713" s="89">
        <v>2015</v>
      </c>
      <c r="E713" s="90">
        <v>3483898</v>
      </c>
      <c r="F713" s="84"/>
      <c r="G713" s="84"/>
    </row>
    <row r="714" spans="2:7" ht="13.5" customHeight="1">
      <c r="B714" s="95" t="s">
        <v>80</v>
      </c>
      <c r="C714" s="89" t="s">
        <v>143</v>
      </c>
      <c r="D714" s="89">
        <v>2015</v>
      </c>
      <c r="E714" s="90">
        <v>3537620.36</v>
      </c>
      <c r="F714" s="84"/>
      <c r="G714" s="84"/>
    </row>
    <row r="715" spans="2:7" ht="13.5" customHeight="1">
      <c r="B715" s="95" t="s">
        <v>80</v>
      </c>
      <c r="C715" s="89" t="s">
        <v>135</v>
      </c>
      <c r="D715" s="89">
        <v>2015</v>
      </c>
      <c r="E715" s="90">
        <v>3580777.5269878884</v>
      </c>
      <c r="F715" s="84"/>
      <c r="G715" s="84"/>
    </row>
    <row r="716" spans="2:7" ht="13.5" customHeight="1">
      <c r="B716" s="95" t="s">
        <v>30</v>
      </c>
      <c r="C716" s="89" t="s">
        <v>137</v>
      </c>
      <c r="D716" s="89">
        <v>2015</v>
      </c>
      <c r="E716" s="90">
        <v>4034455</v>
      </c>
      <c r="F716" s="84"/>
      <c r="G716" s="84"/>
    </row>
    <row r="717" spans="2:7" ht="13.5" customHeight="1">
      <c r="B717" s="95" t="s">
        <v>72</v>
      </c>
      <c r="C717" s="89" t="s">
        <v>143</v>
      </c>
      <c r="D717" s="89">
        <v>2015</v>
      </c>
      <c r="E717" s="90">
        <v>4418162.6761728125</v>
      </c>
      <c r="F717" s="84"/>
      <c r="G717" s="84"/>
    </row>
    <row r="718" spans="2:7" ht="13.5" customHeight="1">
      <c r="B718" s="95" t="s">
        <v>31</v>
      </c>
      <c r="C718" s="89" t="s">
        <v>134</v>
      </c>
      <c r="D718" s="89">
        <v>2015</v>
      </c>
      <c r="E718" s="90">
        <v>4966593</v>
      </c>
      <c r="F718" s="84"/>
      <c r="G718" s="84"/>
    </row>
    <row r="719" spans="2:7" ht="13.5" customHeight="1">
      <c r="B719" s="95" t="s">
        <v>111</v>
      </c>
      <c r="C719" s="89" t="s">
        <v>139</v>
      </c>
      <c r="D719" s="89">
        <v>2015</v>
      </c>
      <c r="E719" s="90">
        <v>5121166.9177023927</v>
      </c>
      <c r="F719" s="84"/>
      <c r="G719" s="84"/>
    </row>
    <row r="720" spans="2:7" ht="13.5" customHeight="1">
      <c r="B720" s="95" t="s">
        <v>64</v>
      </c>
      <c r="C720" s="89" t="s">
        <v>143</v>
      </c>
      <c r="D720" s="89">
        <v>2015</v>
      </c>
      <c r="E720" s="90">
        <v>5372451</v>
      </c>
      <c r="F720" s="84"/>
      <c r="G720" s="84"/>
    </row>
    <row r="721" spans="2:7" ht="13.5" customHeight="1">
      <c r="B721" s="95" t="s">
        <v>75</v>
      </c>
      <c r="C721" s="89" t="s">
        <v>216</v>
      </c>
      <c r="D721" s="89">
        <v>2015</v>
      </c>
      <c r="E721" s="90">
        <v>5686537.8988345768</v>
      </c>
      <c r="F721" s="84"/>
      <c r="G721" s="84"/>
    </row>
    <row r="722" spans="2:7" ht="13.5" customHeight="1">
      <c r="B722" s="95" t="s">
        <v>160</v>
      </c>
      <c r="C722" s="89" t="s">
        <v>139</v>
      </c>
      <c r="D722" s="89">
        <v>2015</v>
      </c>
      <c r="E722" s="90">
        <v>6079005.2599999998</v>
      </c>
      <c r="F722" s="84"/>
      <c r="G722" s="84"/>
    </row>
    <row r="723" spans="2:7" ht="13.5" customHeight="1">
      <c r="B723" s="95" t="s">
        <v>81</v>
      </c>
      <c r="C723" s="89" t="s">
        <v>216</v>
      </c>
      <c r="D723" s="89">
        <v>2015</v>
      </c>
      <c r="E723" s="90">
        <v>6239959.721904478</v>
      </c>
      <c r="F723" s="84"/>
      <c r="G723" s="84"/>
    </row>
    <row r="724" spans="2:7" ht="13.5" customHeight="1">
      <c r="B724" s="95" t="s">
        <v>176</v>
      </c>
      <c r="C724" s="89" t="s">
        <v>132</v>
      </c>
      <c r="D724" s="89">
        <v>2015</v>
      </c>
      <c r="E724" s="90">
        <v>7315834.5099999998</v>
      </c>
      <c r="F724" s="84"/>
      <c r="G724" s="84"/>
    </row>
    <row r="725" spans="2:7" ht="13.5" customHeight="1">
      <c r="B725" s="95" t="s">
        <v>92</v>
      </c>
      <c r="C725" s="89" t="s">
        <v>139</v>
      </c>
      <c r="D725" s="89">
        <v>2015</v>
      </c>
      <c r="E725" s="90">
        <v>7379566</v>
      </c>
      <c r="F725" s="84"/>
      <c r="G725" s="84"/>
    </row>
    <row r="726" spans="2:7" ht="13.5" customHeight="1">
      <c r="B726" s="95" t="s">
        <v>70</v>
      </c>
      <c r="C726" s="89" t="s">
        <v>143</v>
      </c>
      <c r="D726" s="89">
        <v>2015</v>
      </c>
      <c r="E726" s="90">
        <v>7605385.5744843604</v>
      </c>
      <c r="F726" s="84"/>
      <c r="G726" s="84"/>
    </row>
    <row r="727" spans="2:7" ht="13.5" customHeight="1">
      <c r="B727" s="95" t="s">
        <v>72</v>
      </c>
      <c r="C727" s="89" t="s">
        <v>139</v>
      </c>
      <c r="D727" s="89">
        <v>2015</v>
      </c>
      <c r="E727" s="90">
        <v>8208605.6121166078</v>
      </c>
      <c r="F727" s="84"/>
      <c r="G727" s="84"/>
    </row>
    <row r="728" spans="2:7" ht="13.5" customHeight="1">
      <c r="B728" s="95" t="s">
        <v>111</v>
      </c>
      <c r="C728" s="89" t="s">
        <v>134</v>
      </c>
      <c r="D728" s="89">
        <v>2015</v>
      </c>
      <c r="E728" s="90">
        <v>8341049.9519642266</v>
      </c>
      <c r="F728" s="84"/>
      <c r="G728" s="84"/>
    </row>
    <row r="729" spans="2:7" ht="13.5" customHeight="1">
      <c r="B729" s="95" t="s">
        <v>88</v>
      </c>
      <c r="C729" s="89" t="s">
        <v>139</v>
      </c>
      <c r="D729" s="89">
        <v>2015</v>
      </c>
      <c r="E729" s="90">
        <v>8837054.3856934737</v>
      </c>
      <c r="F729" s="84"/>
      <c r="G729" s="84"/>
    </row>
    <row r="730" spans="2:7" ht="13.5" customHeight="1">
      <c r="B730" s="95" t="s">
        <v>69</v>
      </c>
      <c r="C730" s="89" t="s">
        <v>136</v>
      </c>
      <c r="D730" s="89">
        <v>2015</v>
      </c>
      <c r="E730" s="90">
        <v>8907983.3100000024</v>
      </c>
      <c r="F730" s="84"/>
      <c r="G730" s="84"/>
    </row>
    <row r="731" spans="2:7" ht="13.5" customHeight="1">
      <c r="B731" s="95" t="s">
        <v>80</v>
      </c>
      <c r="C731" s="89" t="s">
        <v>136</v>
      </c>
      <c r="D731" s="89">
        <v>2015</v>
      </c>
      <c r="E731" s="90">
        <v>9070757.8689273</v>
      </c>
      <c r="F731" s="84"/>
      <c r="G731" s="84"/>
    </row>
    <row r="732" spans="2:7" ht="13.5" customHeight="1">
      <c r="B732" s="95" t="s">
        <v>2</v>
      </c>
      <c r="C732" s="89" t="s">
        <v>139</v>
      </c>
      <c r="D732" s="89">
        <v>2015</v>
      </c>
      <c r="E732" s="90">
        <v>9125869.129999999</v>
      </c>
      <c r="F732" s="84"/>
      <c r="G732" s="84"/>
    </row>
    <row r="733" spans="2:7" ht="13.5" customHeight="1">
      <c r="B733" s="95" t="s">
        <v>87</v>
      </c>
      <c r="C733" s="89" t="s">
        <v>140</v>
      </c>
      <c r="D733" s="89">
        <v>2015</v>
      </c>
      <c r="E733" s="90">
        <v>10458394.732989948</v>
      </c>
      <c r="F733" s="84"/>
      <c r="G733" s="84"/>
    </row>
    <row r="734" spans="2:7" ht="13.5" customHeight="1">
      <c r="B734" s="95" t="s">
        <v>109</v>
      </c>
      <c r="C734" s="89" t="s">
        <v>139</v>
      </c>
      <c r="D734" s="89">
        <v>2015</v>
      </c>
      <c r="E734" s="90">
        <v>10861748.82</v>
      </c>
      <c r="F734" s="84"/>
      <c r="G734" s="84"/>
    </row>
    <row r="735" spans="2:7" ht="13.5" customHeight="1">
      <c r="B735" s="95" t="s">
        <v>69</v>
      </c>
      <c r="C735" s="89" t="s">
        <v>134</v>
      </c>
      <c r="D735" s="89">
        <v>2015</v>
      </c>
      <c r="E735" s="90">
        <v>11519042.57</v>
      </c>
      <c r="F735" s="84"/>
      <c r="G735" s="84"/>
    </row>
    <row r="736" spans="2:7" ht="13.5" customHeight="1">
      <c r="B736" s="95" t="s">
        <v>70</v>
      </c>
      <c r="C736" s="89" t="s">
        <v>139</v>
      </c>
      <c r="D736" s="89">
        <v>2015</v>
      </c>
      <c r="E736" s="90">
        <v>11558092.072077353</v>
      </c>
      <c r="F736" s="84"/>
      <c r="G736" s="84"/>
    </row>
    <row r="737" spans="2:7" ht="13.5" customHeight="1">
      <c r="B737" s="95" t="s">
        <v>71</v>
      </c>
      <c r="C737" s="89" t="s">
        <v>137</v>
      </c>
      <c r="D737" s="89">
        <v>2015</v>
      </c>
      <c r="E737" s="90">
        <v>12111761.630000001</v>
      </c>
      <c r="F737" s="84"/>
      <c r="G737" s="84"/>
    </row>
    <row r="738" spans="2:7" ht="13.5" customHeight="1">
      <c r="B738" s="95" t="s">
        <v>73</v>
      </c>
      <c r="C738" s="89" t="s">
        <v>134</v>
      </c>
      <c r="D738" s="89">
        <v>2015</v>
      </c>
      <c r="E738" s="90">
        <v>13014715.08</v>
      </c>
      <c r="F738" s="84"/>
      <c r="G738" s="84"/>
    </row>
    <row r="739" spans="2:7" ht="13.5" customHeight="1">
      <c r="B739" s="95" t="s">
        <v>78</v>
      </c>
      <c r="C739" s="89" t="s">
        <v>132</v>
      </c>
      <c r="D739" s="89">
        <v>2015</v>
      </c>
      <c r="E739" s="90">
        <v>14459925</v>
      </c>
      <c r="F739" s="84"/>
      <c r="G739" s="84"/>
    </row>
    <row r="740" spans="2:7" ht="13.5" customHeight="1">
      <c r="B740" s="95" t="s">
        <v>80</v>
      </c>
      <c r="C740" s="89" t="s">
        <v>140</v>
      </c>
      <c r="D740" s="89">
        <v>2015</v>
      </c>
      <c r="E740" s="90">
        <v>16109080.59</v>
      </c>
      <c r="F740" s="84"/>
      <c r="G740" s="84"/>
    </row>
    <row r="741" spans="2:7" ht="13.5" customHeight="1">
      <c r="B741" s="95" t="s">
        <v>253</v>
      </c>
      <c r="C741" s="89" t="s">
        <v>135</v>
      </c>
      <c r="D741" s="89">
        <v>2015</v>
      </c>
      <c r="E741" s="90">
        <v>17820213.435925834</v>
      </c>
      <c r="F741" s="84"/>
      <c r="G741" s="84"/>
    </row>
    <row r="742" spans="2:7" ht="13.5" customHeight="1">
      <c r="B742" s="95" t="s">
        <v>76</v>
      </c>
      <c r="C742" s="89" t="s">
        <v>139</v>
      </c>
      <c r="D742" s="89">
        <v>2015</v>
      </c>
      <c r="E742" s="90">
        <v>21073658.909999996</v>
      </c>
      <c r="F742" s="84"/>
      <c r="G742" s="84"/>
    </row>
    <row r="743" spans="2:7" ht="13.5" customHeight="1">
      <c r="B743" s="95" t="s">
        <v>81</v>
      </c>
      <c r="C743" s="89" t="s">
        <v>132</v>
      </c>
      <c r="D743" s="89">
        <v>2015</v>
      </c>
      <c r="E743" s="90">
        <v>21362806.726462856</v>
      </c>
      <c r="F743" s="84"/>
      <c r="G743" s="84"/>
    </row>
    <row r="744" spans="2:7" ht="13.5" customHeight="1">
      <c r="B744" s="95" t="s">
        <v>70</v>
      </c>
      <c r="C744" s="89" t="s">
        <v>135</v>
      </c>
      <c r="D744" s="89">
        <v>2015</v>
      </c>
      <c r="E744" s="90">
        <v>21440424.834571823</v>
      </c>
      <c r="F744" s="84"/>
      <c r="G744" s="84"/>
    </row>
    <row r="745" spans="2:7" ht="13.5" customHeight="1">
      <c r="B745" s="95" t="s">
        <v>81</v>
      </c>
      <c r="C745" s="89" t="s">
        <v>140</v>
      </c>
      <c r="D745" s="89">
        <v>2015</v>
      </c>
      <c r="E745" s="90">
        <v>21602233.551632665</v>
      </c>
      <c r="F745" s="84"/>
      <c r="G745" s="84"/>
    </row>
    <row r="746" spans="2:7" ht="13.5" customHeight="1">
      <c r="B746" s="95" t="s">
        <v>253</v>
      </c>
      <c r="C746" s="89" t="s">
        <v>140</v>
      </c>
      <c r="D746" s="89">
        <v>2015</v>
      </c>
      <c r="E746" s="90">
        <v>28900987.82921575</v>
      </c>
      <c r="F746" s="84"/>
      <c r="G746" s="84"/>
    </row>
    <row r="747" spans="2:7" ht="13.5" customHeight="1">
      <c r="B747" s="95" t="s">
        <v>96</v>
      </c>
      <c r="C747" s="89" t="s">
        <v>137</v>
      </c>
      <c r="D747" s="89">
        <v>2015</v>
      </c>
      <c r="E747" s="90">
        <v>30983843</v>
      </c>
      <c r="F747" s="84"/>
      <c r="G747" s="84"/>
    </row>
    <row r="748" spans="2:7" ht="13.5" customHeight="1">
      <c r="B748" s="95" t="s">
        <v>86</v>
      </c>
      <c r="C748" s="89" t="s">
        <v>133</v>
      </c>
      <c r="D748" s="89">
        <v>2015</v>
      </c>
      <c r="E748" s="90">
        <v>35907019.783464625</v>
      </c>
      <c r="F748" s="84"/>
      <c r="G748" s="84"/>
    </row>
    <row r="749" spans="2:7" ht="13.5" customHeight="1">
      <c r="B749" s="95" t="s">
        <v>70</v>
      </c>
      <c r="C749" s="89" t="s">
        <v>134</v>
      </c>
      <c r="D749" s="89">
        <v>2015</v>
      </c>
      <c r="E749" s="90">
        <v>40070255.893487982</v>
      </c>
      <c r="F749" s="84"/>
      <c r="G749" s="84"/>
    </row>
    <row r="750" spans="2:7" ht="13.5" customHeight="1">
      <c r="B750" s="95" t="s">
        <v>253</v>
      </c>
      <c r="C750" s="89" t="s">
        <v>134</v>
      </c>
      <c r="D750" s="89">
        <v>2015</v>
      </c>
      <c r="E750" s="90">
        <v>50769218.629581012</v>
      </c>
      <c r="F750" s="84"/>
      <c r="G750" s="84"/>
    </row>
    <row r="751" spans="2:7" ht="13.5" customHeight="1">
      <c r="B751" s="95" t="s">
        <v>83</v>
      </c>
      <c r="C751" s="89" t="s">
        <v>143</v>
      </c>
      <c r="D751" s="89">
        <v>2015</v>
      </c>
      <c r="E751" s="90">
        <v>53923319.83152923</v>
      </c>
      <c r="F751" s="84"/>
      <c r="G751" s="84"/>
    </row>
    <row r="752" spans="2:7" ht="13.5" customHeight="1">
      <c r="B752" s="95" t="s">
        <v>70</v>
      </c>
      <c r="C752" s="89" t="s">
        <v>140</v>
      </c>
      <c r="D752" s="89">
        <v>2015</v>
      </c>
      <c r="E752" s="90">
        <v>59730282.346051104</v>
      </c>
      <c r="F752" s="84"/>
      <c r="G752" s="84"/>
    </row>
    <row r="753" spans="2:7" ht="13.5" customHeight="1">
      <c r="B753" s="95" t="s">
        <v>3</v>
      </c>
      <c r="C753" s="89" t="s">
        <v>143</v>
      </c>
      <c r="D753" s="89">
        <v>2015</v>
      </c>
      <c r="E753" s="90">
        <v>60355240.150000006</v>
      </c>
      <c r="F753" s="84"/>
      <c r="G753" s="84"/>
    </row>
    <row r="754" spans="2:7" ht="13.5" customHeight="1">
      <c r="B754" s="95" t="s">
        <v>72</v>
      </c>
      <c r="C754" s="89" t="s">
        <v>140</v>
      </c>
      <c r="D754" s="89">
        <v>2015</v>
      </c>
      <c r="E754" s="90">
        <v>64657597.678927913</v>
      </c>
      <c r="F754" s="84"/>
      <c r="G754" s="84"/>
    </row>
    <row r="755" spans="2:7" ht="13.5" customHeight="1">
      <c r="B755" s="95" t="s">
        <v>253</v>
      </c>
      <c r="C755" s="89" t="s">
        <v>139</v>
      </c>
      <c r="D755" s="89">
        <v>2015</v>
      </c>
      <c r="E755" s="90">
        <v>72645469.846931413</v>
      </c>
      <c r="F755" s="84"/>
      <c r="G755" s="84"/>
    </row>
    <row r="756" spans="2:7" ht="13.5" customHeight="1">
      <c r="B756" s="95" t="s">
        <v>86</v>
      </c>
      <c r="C756" s="89" t="s">
        <v>216</v>
      </c>
      <c r="D756" s="89">
        <v>2015</v>
      </c>
      <c r="E756" s="90">
        <v>75004479.8282049</v>
      </c>
      <c r="F756" s="84"/>
      <c r="G756" s="84"/>
    </row>
    <row r="757" spans="2:7" ht="13.5" customHeight="1">
      <c r="B757" s="95" t="s">
        <v>69</v>
      </c>
      <c r="C757" s="89" t="s">
        <v>143</v>
      </c>
      <c r="D757" s="89">
        <v>2015</v>
      </c>
      <c r="E757" s="90">
        <v>79001615.349999994</v>
      </c>
      <c r="F757" s="84"/>
      <c r="G757" s="84"/>
    </row>
    <row r="758" spans="2:7" ht="13.5" customHeight="1">
      <c r="B758" s="95" t="s">
        <v>3</v>
      </c>
      <c r="C758" s="89" t="s">
        <v>134</v>
      </c>
      <c r="D758" s="89">
        <v>2015</v>
      </c>
      <c r="E758" s="90">
        <v>92658000</v>
      </c>
      <c r="F758" s="84"/>
      <c r="G758" s="84"/>
    </row>
    <row r="759" spans="2:7" ht="13.5" customHeight="1">
      <c r="B759" s="95" t="s">
        <v>74</v>
      </c>
      <c r="C759" s="89" t="s">
        <v>133</v>
      </c>
      <c r="D759" s="89">
        <v>2015</v>
      </c>
      <c r="E759" s="90">
        <v>113893318.1649289</v>
      </c>
      <c r="F759" s="84"/>
      <c r="G759" s="84"/>
    </row>
    <row r="760" spans="2:7" ht="13.5" customHeight="1">
      <c r="B760" s="95" t="s">
        <v>69</v>
      </c>
      <c r="C760" s="89" t="s">
        <v>135</v>
      </c>
      <c r="D760" s="89">
        <v>2015</v>
      </c>
      <c r="E760" s="90">
        <v>121446970.42</v>
      </c>
      <c r="F760" s="84"/>
      <c r="G760" s="84"/>
    </row>
    <row r="761" spans="2:7" ht="13.5" customHeight="1">
      <c r="B761" s="95" t="s">
        <v>86</v>
      </c>
      <c r="C761" s="89" t="s">
        <v>132</v>
      </c>
      <c r="D761" s="89">
        <v>2015</v>
      </c>
      <c r="E761" s="90">
        <v>139157070.37525666</v>
      </c>
      <c r="F761" s="84"/>
      <c r="G761" s="84"/>
    </row>
    <row r="762" spans="2:7" ht="13.5" customHeight="1">
      <c r="B762" s="95" t="s">
        <v>69</v>
      </c>
      <c r="C762" s="89" t="s">
        <v>139</v>
      </c>
      <c r="D762" s="89">
        <v>2015</v>
      </c>
      <c r="E762" s="90">
        <v>165718117.35999998</v>
      </c>
      <c r="F762" s="84"/>
      <c r="G762" s="84"/>
    </row>
    <row r="763" spans="2:7" ht="13.5" customHeight="1">
      <c r="B763" s="95" t="s">
        <v>69</v>
      </c>
      <c r="C763" s="89" t="s">
        <v>137</v>
      </c>
      <c r="D763" s="89">
        <v>2015</v>
      </c>
      <c r="E763" s="90">
        <v>166515521.63000005</v>
      </c>
      <c r="F763" s="84"/>
      <c r="G763" s="84"/>
    </row>
    <row r="764" spans="2:7" ht="13.5" customHeight="1">
      <c r="B764" s="95" t="s">
        <v>74</v>
      </c>
      <c r="C764" s="89" t="s">
        <v>216</v>
      </c>
      <c r="D764" s="89">
        <v>2015</v>
      </c>
      <c r="E764" s="90">
        <v>213171992.05042198</v>
      </c>
      <c r="F764" s="84"/>
      <c r="G764" s="84"/>
    </row>
    <row r="765" spans="2:7" ht="13.5" customHeight="1">
      <c r="B765" s="95" t="s">
        <v>3</v>
      </c>
      <c r="C765" s="89" t="s">
        <v>136</v>
      </c>
      <c r="D765" s="89">
        <v>2015</v>
      </c>
      <c r="E765" s="90">
        <v>238800000</v>
      </c>
      <c r="F765" s="84"/>
      <c r="G765" s="84"/>
    </row>
    <row r="766" spans="2:7" ht="13.5" customHeight="1">
      <c r="B766" s="95" t="s">
        <v>75</v>
      </c>
      <c r="C766" s="89" t="s">
        <v>137</v>
      </c>
      <c r="D766" s="89">
        <v>2015</v>
      </c>
      <c r="E766" s="90">
        <v>242012689.69121081</v>
      </c>
      <c r="F766" s="84"/>
      <c r="G766" s="84"/>
    </row>
    <row r="767" spans="2:7" ht="13.5" customHeight="1">
      <c r="B767" s="95" t="s">
        <v>69</v>
      </c>
      <c r="C767" s="89" t="s">
        <v>140</v>
      </c>
      <c r="D767" s="89">
        <v>2015</v>
      </c>
      <c r="E767" s="90">
        <v>285304117.69999999</v>
      </c>
      <c r="F767" s="84"/>
      <c r="G767" s="84"/>
    </row>
    <row r="768" spans="2:7" ht="13.5" customHeight="1">
      <c r="B768" s="95" t="s">
        <v>69</v>
      </c>
      <c r="C768" s="89" t="s">
        <v>133</v>
      </c>
      <c r="D768" s="89">
        <v>2015</v>
      </c>
      <c r="E768" s="90">
        <v>365099892.16999996</v>
      </c>
      <c r="F768" s="84"/>
      <c r="G768" s="84"/>
    </row>
    <row r="769" spans="2:7" ht="13.5" customHeight="1">
      <c r="B769" s="89" t="s">
        <v>3</v>
      </c>
      <c r="C769" s="89" t="s">
        <v>133</v>
      </c>
      <c r="D769" s="89">
        <v>2015</v>
      </c>
      <c r="E769" s="90">
        <v>390579000</v>
      </c>
      <c r="F769" s="84"/>
      <c r="G769" s="84"/>
    </row>
    <row r="770" spans="2:7" ht="13.5" customHeight="1">
      <c r="B770" s="95" t="s">
        <v>3</v>
      </c>
      <c r="C770" s="89" t="s">
        <v>216</v>
      </c>
      <c r="D770" s="89">
        <v>2015</v>
      </c>
      <c r="E770" s="90">
        <v>583310000</v>
      </c>
      <c r="F770" s="84"/>
      <c r="G770" s="84"/>
    </row>
    <row r="771" spans="2:7" ht="13.5" customHeight="1">
      <c r="B771" s="95" t="s">
        <v>3</v>
      </c>
      <c r="C771" s="89" t="s">
        <v>135</v>
      </c>
      <c r="D771" s="89">
        <v>2015</v>
      </c>
      <c r="E771" s="90">
        <v>624811000</v>
      </c>
      <c r="F771" s="84"/>
      <c r="G771" s="84"/>
    </row>
    <row r="772" spans="2:7" ht="13.5" customHeight="1">
      <c r="B772" s="95" t="s">
        <v>3</v>
      </c>
      <c r="C772" s="89" t="s">
        <v>139</v>
      </c>
      <c r="D772" s="89">
        <v>2015</v>
      </c>
      <c r="E772" s="90">
        <v>686574000</v>
      </c>
      <c r="F772" s="84"/>
      <c r="G772" s="84"/>
    </row>
    <row r="773" spans="2:7" ht="13.5" customHeight="1">
      <c r="B773" s="95" t="s">
        <v>69</v>
      </c>
      <c r="C773" s="89" t="s">
        <v>216</v>
      </c>
      <c r="D773" s="89">
        <v>2015</v>
      </c>
      <c r="E773" s="90">
        <v>808856406.01000059</v>
      </c>
      <c r="F773" s="84"/>
      <c r="G773" s="84"/>
    </row>
    <row r="774" spans="2:7" ht="13.5" customHeight="1">
      <c r="B774" s="95" t="s">
        <v>74</v>
      </c>
      <c r="C774" s="89" t="s">
        <v>132</v>
      </c>
      <c r="D774" s="89">
        <v>2015</v>
      </c>
      <c r="E774" s="90">
        <v>825536543.13258743</v>
      </c>
      <c r="F774" s="84"/>
      <c r="G774" s="84"/>
    </row>
    <row r="775" spans="2:7" ht="13.5" customHeight="1">
      <c r="B775" s="95" t="s">
        <v>3</v>
      </c>
      <c r="C775" s="89" t="s">
        <v>137</v>
      </c>
      <c r="D775" s="89">
        <v>2015</v>
      </c>
      <c r="E775" s="90">
        <v>945944000</v>
      </c>
      <c r="F775" s="84"/>
      <c r="G775" s="84"/>
    </row>
    <row r="776" spans="2:7" ht="13.5" customHeight="1">
      <c r="B776" s="95" t="s">
        <v>3</v>
      </c>
      <c r="C776" s="89" t="s">
        <v>140</v>
      </c>
      <c r="D776" s="89">
        <v>2015</v>
      </c>
      <c r="E776" s="90">
        <v>1437675000</v>
      </c>
      <c r="F776" s="84"/>
      <c r="G776" s="84"/>
    </row>
    <row r="777" spans="2:7" ht="13.5" customHeight="1">
      <c r="B777" s="95" t="s">
        <v>69</v>
      </c>
      <c r="C777" s="89" t="s">
        <v>132</v>
      </c>
      <c r="D777" s="89">
        <v>2015</v>
      </c>
      <c r="E777" s="90">
        <v>3444152819.75</v>
      </c>
      <c r="F777" s="84"/>
      <c r="G777" s="84"/>
    </row>
    <row r="778" spans="2:7" ht="13.5" customHeight="1">
      <c r="B778" s="95" t="s">
        <v>3</v>
      </c>
      <c r="C778" s="89" t="s">
        <v>132</v>
      </c>
      <c r="D778" s="89">
        <v>2015</v>
      </c>
      <c r="E778" s="90">
        <v>4719637759.8500004</v>
      </c>
      <c r="F778" s="84"/>
      <c r="G778" s="84"/>
    </row>
    <row r="779" spans="2:7" ht="13.5" customHeight="1">
      <c r="B779" s="95" t="s">
        <v>25</v>
      </c>
      <c r="C779" s="89" t="s">
        <v>135</v>
      </c>
      <c r="D779" s="89">
        <v>2016</v>
      </c>
      <c r="E779" s="90">
        <v>379</v>
      </c>
      <c r="F779" s="84"/>
      <c r="G779" s="84"/>
    </row>
    <row r="780" spans="2:7" ht="13.5" customHeight="1">
      <c r="B780" s="89" t="s">
        <v>70</v>
      </c>
      <c r="C780" s="89" t="s">
        <v>136</v>
      </c>
      <c r="D780" s="89">
        <v>2016</v>
      </c>
      <c r="E780" s="90">
        <v>1554.6347222838449</v>
      </c>
      <c r="F780" s="84"/>
      <c r="G780" s="84"/>
    </row>
    <row r="781" spans="2:7" ht="13.5" customHeight="1">
      <c r="B781" s="89" t="s">
        <v>218</v>
      </c>
      <c r="C781" s="89" t="s">
        <v>135</v>
      </c>
      <c r="D781" s="89">
        <v>2016</v>
      </c>
      <c r="E781" s="90">
        <v>1898</v>
      </c>
      <c r="F781" s="84"/>
      <c r="G781" s="84"/>
    </row>
    <row r="782" spans="2:7" ht="13.5" customHeight="1">
      <c r="B782" s="89" t="s">
        <v>88</v>
      </c>
      <c r="C782" s="89" t="s">
        <v>140</v>
      </c>
      <c r="D782" s="89">
        <v>2016</v>
      </c>
      <c r="E782" s="90">
        <v>3160.3539765610285</v>
      </c>
      <c r="F782" s="84"/>
      <c r="G782" s="84"/>
    </row>
    <row r="783" spans="2:7" ht="13.5" customHeight="1">
      <c r="B783" s="89" t="s">
        <v>52</v>
      </c>
      <c r="C783" s="89" t="s">
        <v>143</v>
      </c>
      <c r="D783" s="89">
        <v>2016</v>
      </c>
      <c r="E783" s="90">
        <v>3770</v>
      </c>
      <c r="F783" s="84"/>
      <c r="G783" s="84"/>
    </row>
    <row r="784" spans="2:7" ht="13.5" customHeight="1">
      <c r="B784" s="89" t="s">
        <v>43</v>
      </c>
      <c r="C784" s="89" t="s">
        <v>143</v>
      </c>
      <c r="D784" s="89">
        <v>2016</v>
      </c>
      <c r="E784" s="90">
        <v>3814</v>
      </c>
      <c r="F784" s="84"/>
      <c r="G784" s="84"/>
    </row>
    <row r="785" spans="2:7" ht="13.5" customHeight="1">
      <c r="B785" s="89" t="s">
        <v>34</v>
      </c>
      <c r="C785" s="89" t="s">
        <v>143</v>
      </c>
      <c r="D785" s="89">
        <v>2016</v>
      </c>
      <c r="E785" s="90">
        <v>4314</v>
      </c>
      <c r="F785" s="84"/>
      <c r="G785" s="84"/>
    </row>
    <row r="786" spans="2:7" ht="13.5" customHeight="1">
      <c r="B786" s="89" t="s">
        <v>116</v>
      </c>
      <c r="C786" s="89" t="s">
        <v>143</v>
      </c>
      <c r="D786" s="89">
        <v>2016</v>
      </c>
      <c r="E786" s="90">
        <v>4551</v>
      </c>
      <c r="F786" s="84"/>
      <c r="G786" s="84"/>
    </row>
    <row r="787" spans="2:7" ht="13.5" customHeight="1">
      <c r="B787" s="89" t="s">
        <v>104</v>
      </c>
      <c r="C787" s="89" t="s">
        <v>135</v>
      </c>
      <c r="D787" s="89">
        <v>2016</v>
      </c>
      <c r="E787" s="90">
        <v>4783.09</v>
      </c>
      <c r="F787" s="84"/>
      <c r="G787" s="84"/>
    </row>
    <row r="788" spans="2:7" ht="13.5" customHeight="1">
      <c r="B788" s="89" t="s">
        <v>104</v>
      </c>
      <c r="C788" s="89" t="s">
        <v>132</v>
      </c>
      <c r="D788" s="89">
        <v>2016</v>
      </c>
      <c r="E788" s="90">
        <v>8730.413828236824</v>
      </c>
      <c r="F788" s="84"/>
      <c r="G788" s="84"/>
    </row>
    <row r="789" spans="2:7" ht="13.5" customHeight="1">
      <c r="B789" s="89" t="s">
        <v>153</v>
      </c>
      <c r="C789" s="89" t="s">
        <v>137</v>
      </c>
      <c r="D789" s="89">
        <v>2016</v>
      </c>
      <c r="E789" s="90">
        <v>9320</v>
      </c>
      <c r="F789" s="84"/>
      <c r="G789" s="84"/>
    </row>
    <row r="790" spans="2:7" ht="13.5" customHeight="1">
      <c r="B790" s="95" t="s">
        <v>24</v>
      </c>
      <c r="C790" s="89" t="s">
        <v>133</v>
      </c>
      <c r="D790" s="89">
        <v>2016</v>
      </c>
      <c r="E790" s="90">
        <v>10353.25</v>
      </c>
      <c r="F790" s="84"/>
      <c r="G790" s="84"/>
    </row>
    <row r="791" spans="2:7" ht="13.5" customHeight="1">
      <c r="B791" s="95" t="s">
        <v>146</v>
      </c>
      <c r="C791" s="89" t="s">
        <v>137</v>
      </c>
      <c r="D791" s="89">
        <v>2016</v>
      </c>
      <c r="E791" s="90">
        <v>13650</v>
      </c>
      <c r="F791" s="84"/>
      <c r="G791" s="84"/>
    </row>
    <row r="792" spans="2:7" ht="13.5" customHeight="1">
      <c r="B792" s="95" t="s">
        <v>168</v>
      </c>
      <c r="C792" s="89" t="s">
        <v>216</v>
      </c>
      <c r="D792" s="89">
        <v>2016</v>
      </c>
      <c r="E792" s="90">
        <v>14348</v>
      </c>
      <c r="F792" s="84"/>
      <c r="G792" s="84"/>
    </row>
    <row r="793" spans="2:7" ht="13.5" customHeight="1">
      <c r="B793" s="95" t="s">
        <v>104</v>
      </c>
      <c r="C793" s="89" t="s">
        <v>140</v>
      </c>
      <c r="D793" s="89">
        <v>2016</v>
      </c>
      <c r="E793" s="90">
        <v>14852.046171763173</v>
      </c>
      <c r="F793" s="84"/>
      <c r="G793" s="84"/>
    </row>
    <row r="794" spans="2:7" ht="13.5" customHeight="1">
      <c r="B794" s="95" t="s">
        <v>104</v>
      </c>
      <c r="C794" s="89" t="s">
        <v>216</v>
      </c>
      <c r="D794" s="89">
        <v>2016</v>
      </c>
      <c r="E794" s="90">
        <v>17047.919999999998</v>
      </c>
      <c r="F794" s="84"/>
      <c r="G794" s="84"/>
    </row>
    <row r="795" spans="2:7" ht="13.5" customHeight="1">
      <c r="B795" s="95" t="s">
        <v>111</v>
      </c>
      <c r="C795" s="89" t="s">
        <v>136</v>
      </c>
      <c r="D795" s="89">
        <v>2016</v>
      </c>
      <c r="E795" s="90">
        <v>17845</v>
      </c>
      <c r="F795" s="84"/>
      <c r="G795" s="84"/>
    </row>
    <row r="796" spans="2:7" ht="13.5" customHeight="1">
      <c r="B796" s="95" t="s">
        <v>124</v>
      </c>
      <c r="C796" s="89" t="s">
        <v>143</v>
      </c>
      <c r="D796" s="89">
        <v>2016</v>
      </c>
      <c r="E796" s="90">
        <v>19168</v>
      </c>
      <c r="F796" s="84"/>
      <c r="G796" s="84"/>
    </row>
    <row r="797" spans="2:7" ht="13.5" customHeight="1">
      <c r="B797" s="89" t="s">
        <v>42</v>
      </c>
      <c r="C797" s="89" t="s">
        <v>143</v>
      </c>
      <c r="D797" s="89">
        <v>2016</v>
      </c>
      <c r="E797" s="90">
        <v>20176</v>
      </c>
      <c r="F797" s="84"/>
      <c r="G797" s="84"/>
    </row>
    <row r="798" spans="2:7" ht="13.5" customHeight="1">
      <c r="B798" s="89" t="s">
        <v>24</v>
      </c>
      <c r="C798" s="89" t="s">
        <v>135</v>
      </c>
      <c r="D798" s="89">
        <v>2016</v>
      </c>
      <c r="E798" s="90">
        <v>22961.559999999998</v>
      </c>
      <c r="F798" s="84"/>
      <c r="G798" s="84"/>
    </row>
    <row r="799" spans="2:7" ht="13.5" customHeight="1">
      <c r="B799" s="89" t="s">
        <v>222</v>
      </c>
      <c r="C799" s="89" t="s">
        <v>137</v>
      </c>
      <c r="D799" s="89">
        <v>2016</v>
      </c>
      <c r="E799" s="90">
        <v>25940</v>
      </c>
      <c r="F799" s="84"/>
      <c r="G799" s="84"/>
    </row>
    <row r="800" spans="2:7" ht="13.5" customHeight="1">
      <c r="B800" s="89" t="s">
        <v>86</v>
      </c>
      <c r="C800" s="89" t="s">
        <v>135</v>
      </c>
      <c r="D800" s="89">
        <v>2016</v>
      </c>
      <c r="E800" s="90">
        <v>26079.661016949154</v>
      </c>
      <c r="F800" s="84"/>
      <c r="G800" s="84"/>
    </row>
    <row r="801" spans="2:7" ht="13.5" customHeight="1">
      <c r="B801" s="89" t="s">
        <v>104</v>
      </c>
      <c r="C801" s="89" t="s">
        <v>136</v>
      </c>
      <c r="D801" s="89">
        <v>2016</v>
      </c>
      <c r="E801" s="90">
        <v>26567.22</v>
      </c>
      <c r="F801" s="84"/>
      <c r="G801" s="84"/>
    </row>
    <row r="802" spans="2:7" ht="13.5" customHeight="1">
      <c r="B802" s="95" t="s">
        <v>199</v>
      </c>
      <c r="C802" s="89" t="s">
        <v>137</v>
      </c>
      <c r="D802" s="89">
        <v>2016</v>
      </c>
      <c r="E802" s="90">
        <v>28526</v>
      </c>
      <c r="F802" s="84"/>
      <c r="G802" s="84"/>
    </row>
    <row r="803" spans="2:7" ht="13.5" customHeight="1">
      <c r="B803" s="95" t="s">
        <v>218</v>
      </c>
      <c r="C803" s="89" t="s">
        <v>216</v>
      </c>
      <c r="D803" s="89">
        <v>2016</v>
      </c>
      <c r="E803" s="90">
        <v>31773</v>
      </c>
      <c r="F803" s="84"/>
      <c r="G803" s="84"/>
    </row>
    <row r="804" spans="2:7" ht="13.5" customHeight="1">
      <c r="B804" s="95" t="s">
        <v>28</v>
      </c>
      <c r="C804" s="89" t="s">
        <v>137</v>
      </c>
      <c r="D804" s="89">
        <v>2016</v>
      </c>
      <c r="E804" s="90">
        <v>32071</v>
      </c>
      <c r="F804" s="84"/>
      <c r="G804" s="84"/>
    </row>
    <row r="805" spans="2:7" ht="13.5" customHeight="1">
      <c r="B805" s="95" t="s">
        <v>61</v>
      </c>
      <c r="C805" s="89" t="s">
        <v>137</v>
      </c>
      <c r="D805" s="89">
        <v>2016</v>
      </c>
      <c r="E805" s="90">
        <v>36635</v>
      </c>
      <c r="F805" s="84"/>
      <c r="G805" s="84"/>
    </row>
    <row r="806" spans="2:7" ht="13.5" customHeight="1">
      <c r="B806" s="95" t="s">
        <v>48</v>
      </c>
      <c r="C806" s="89" t="s">
        <v>137</v>
      </c>
      <c r="D806" s="89">
        <v>2016</v>
      </c>
      <c r="E806" s="90">
        <v>40088</v>
      </c>
      <c r="F806" s="84"/>
      <c r="G806" s="84"/>
    </row>
    <row r="807" spans="2:7" ht="13.5" customHeight="1">
      <c r="B807" s="95" t="s">
        <v>190</v>
      </c>
      <c r="C807" s="89" t="s">
        <v>216</v>
      </c>
      <c r="D807" s="89">
        <v>2016</v>
      </c>
      <c r="E807" s="90">
        <v>41164</v>
      </c>
      <c r="F807" s="84"/>
      <c r="G807" s="84"/>
    </row>
    <row r="808" spans="2:7" ht="13.5" customHeight="1">
      <c r="B808" s="95" t="s">
        <v>194</v>
      </c>
      <c r="C808" s="89" t="s">
        <v>137</v>
      </c>
      <c r="D808" s="89">
        <v>2016</v>
      </c>
      <c r="E808" s="90">
        <v>41953</v>
      </c>
      <c r="F808" s="84"/>
      <c r="G808" s="84"/>
    </row>
    <row r="809" spans="2:7" ht="13.5" customHeight="1">
      <c r="B809" s="95" t="s">
        <v>88</v>
      </c>
      <c r="C809" s="89" t="s">
        <v>135</v>
      </c>
      <c r="D809" s="89">
        <v>2016</v>
      </c>
      <c r="E809" s="90">
        <v>42811.890066090345</v>
      </c>
      <c r="F809" s="84"/>
      <c r="G809" s="84"/>
    </row>
    <row r="810" spans="2:7" ht="13.5" customHeight="1">
      <c r="B810" s="95" t="s">
        <v>158</v>
      </c>
      <c r="C810" s="89" t="s">
        <v>137</v>
      </c>
      <c r="D810" s="89">
        <v>2016</v>
      </c>
      <c r="E810" s="90">
        <v>46642</v>
      </c>
      <c r="F810" s="84"/>
      <c r="G810" s="84"/>
    </row>
    <row r="811" spans="2:7" ht="13.5" customHeight="1">
      <c r="B811" s="95" t="s">
        <v>161</v>
      </c>
      <c r="C811" s="89" t="s">
        <v>134</v>
      </c>
      <c r="D811" s="89">
        <v>2016</v>
      </c>
      <c r="E811" s="90">
        <v>48806.400000000001</v>
      </c>
      <c r="F811" s="84"/>
      <c r="G811" s="84"/>
    </row>
    <row r="812" spans="2:7" ht="13.5" customHeight="1">
      <c r="B812" s="95" t="s">
        <v>179</v>
      </c>
      <c r="C812" s="89" t="s">
        <v>137</v>
      </c>
      <c r="D812" s="89">
        <v>2016</v>
      </c>
      <c r="E812" s="90">
        <v>49486</v>
      </c>
      <c r="F812" s="84"/>
      <c r="G812" s="84"/>
    </row>
    <row r="813" spans="2:7" ht="13.5" customHeight="1">
      <c r="B813" s="95" t="s">
        <v>44</v>
      </c>
      <c r="C813" s="89" t="s">
        <v>216</v>
      </c>
      <c r="D813" s="89">
        <v>2016</v>
      </c>
      <c r="E813" s="90">
        <v>49497.9</v>
      </c>
      <c r="F813" s="84"/>
      <c r="G813" s="84"/>
    </row>
    <row r="814" spans="2:7" ht="13.5" customHeight="1">
      <c r="B814" s="95" t="s">
        <v>58</v>
      </c>
      <c r="C814" s="89" t="s">
        <v>137</v>
      </c>
      <c r="D814" s="89">
        <v>2016</v>
      </c>
      <c r="E814" s="90">
        <v>50000</v>
      </c>
      <c r="F814" s="84"/>
      <c r="G814" s="84"/>
    </row>
    <row r="815" spans="2:7" ht="13.5" customHeight="1">
      <c r="B815" s="95" t="s">
        <v>145</v>
      </c>
      <c r="C815" s="89" t="s">
        <v>137</v>
      </c>
      <c r="D815" s="89">
        <v>2016</v>
      </c>
      <c r="E815" s="90">
        <v>52710</v>
      </c>
      <c r="F815" s="84"/>
      <c r="G815" s="84"/>
    </row>
    <row r="816" spans="2:7" ht="13.5" customHeight="1">
      <c r="B816" s="95" t="s">
        <v>22</v>
      </c>
      <c r="C816" s="89" t="s">
        <v>133</v>
      </c>
      <c r="D816" s="89">
        <v>2016</v>
      </c>
      <c r="E816" s="90">
        <v>53875.473906779662</v>
      </c>
      <c r="F816" s="84"/>
      <c r="G816" s="84"/>
    </row>
    <row r="817" spans="2:7" ht="13.5" customHeight="1">
      <c r="B817" s="95" t="s">
        <v>144</v>
      </c>
      <c r="C817" s="89" t="s">
        <v>137</v>
      </c>
      <c r="D817" s="89">
        <v>2016</v>
      </c>
      <c r="E817" s="90">
        <f>14821+14924+15144+15186</f>
        <v>60075</v>
      </c>
      <c r="F817" s="84"/>
      <c r="G817" s="84"/>
    </row>
    <row r="818" spans="2:7" ht="13.5" customHeight="1">
      <c r="B818" s="95" t="s">
        <v>173</v>
      </c>
      <c r="C818" s="89" t="s">
        <v>137</v>
      </c>
      <c r="D818" s="89">
        <v>2016</v>
      </c>
      <c r="E818" s="90">
        <v>64841</v>
      </c>
      <c r="F818" s="84"/>
      <c r="G818" s="84"/>
    </row>
    <row r="819" spans="2:7" ht="13.5" customHeight="1">
      <c r="B819" s="95" t="s">
        <v>168</v>
      </c>
      <c r="C819" s="89" t="s">
        <v>139</v>
      </c>
      <c r="D819" s="89">
        <v>2016</v>
      </c>
      <c r="E819" s="90">
        <v>65955</v>
      </c>
      <c r="F819" s="84"/>
      <c r="G819" s="84"/>
    </row>
    <row r="820" spans="2:7" ht="13.5" customHeight="1">
      <c r="B820" s="95" t="s">
        <v>226</v>
      </c>
      <c r="C820" s="89" t="s">
        <v>137</v>
      </c>
      <c r="D820" s="89">
        <v>2016</v>
      </c>
      <c r="E820" s="90">
        <v>67080</v>
      </c>
      <c r="F820" s="84"/>
      <c r="G820" s="84"/>
    </row>
    <row r="821" spans="2:7" ht="13.5" customHeight="1">
      <c r="B821" s="95" t="s">
        <v>193</v>
      </c>
      <c r="C821" s="89" t="s">
        <v>137</v>
      </c>
      <c r="D821" s="89">
        <v>2016</v>
      </c>
      <c r="E821" s="90">
        <v>67958</v>
      </c>
      <c r="F821" s="84"/>
      <c r="G821" s="84"/>
    </row>
    <row r="822" spans="2:7" ht="13.5" customHeight="1">
      <c r="B822" s="89" t="s">
        <v>160</v>
      </c>
      <c r="C822" s="89" t="s">
        <v>216</v>
      </c>
      <c r="D822" s="89">
        <v>2016</v>
      </c>
      <c r="E822" s="90">
        <v>70751.87</v>
      </c>
      <c r="F822" s="84"/>
      <c r="G822" s="84"/>
    </row>
    <row r="823" spans="2:7" ht="13.5" customHeight="1">
      <c r="B823" s="89" t="s">
        <v>162</v>
      </c>
      <c r="C823" s="89" t="s">
        <v>137</v>
      </c>
      <c r="D823" s="89">
        <v>2016</v>
      </c>
      <c r="E823" s="90">
        <v>71070</v>
      </c>
      <c r="F823" s="84"/>
      <c r="G823" s="84"/>
    </row>
    <row r="824" spans="2:7" ht="13.5" customHeight="1">
      <c r="B824" s="89" t="s">
        <v>39</v>
      </c>
      <c r="C824" s="89" t="s">
        <v>137</v>
      </c>
      <c r="D824" s="89">
        <v>2016</v>
      </c>
      <c r="E824" s="90">
        <v>71090</v>
      </c>
      <c r="F824" s="84"/>
      <c r="G824" s="84"/>
    </row>
    <row r="825" spans="2:7" ht="13.5" customHeight="1">
      <c r="B825" s="89" t="s">
        <v>160</v>
      </c>
      <c r="C825" s="89" t="s">
        <v>143</v>
      </c>
      <c r="D825" s="89">
        <v>2016</v>
      </c>
      <c r="E825" s="90">
        <v>71283.97</v>
      </c>
      <c r="F825" s="84"/>
      <c r="G825" s="84"/>
    </row>
    <row r="826" spans="2:7" ht="13.5" customHeight="1">
      <c r="B826" s="89" t="s">
        <v>182</v>
      </c>
      <c r="C826" s="89" t="s">
        <v>137</v>
      </c>
      <c r="D826" s="89">
        <v>2016</v>
      </c>
      <c r="E826" s="90">
        <v>71976</v>
      </c>
      <c r="F826" s="84"/>
      <c r="G826" s="84"/>
    </row>
    <row r="827" spans="2:7" ht="13.5" customHeight="1">
      <c r="B827" s="95" t="s">
        <v>218</v>
      </c>
      <c r="C827" s="89" t="s">
        <v>139</v>
      </c>
      <c r="D827" s="89">
        <v>2016</v>
      </c>
      <c r="E827" s="90">
        <v>72187</v>
      </c>
      <c r="F827" s="84"/>
      <c r="G827" s="84"/>
    </row>
    <row r="828" spans="2:7" ht="13.5" customHeight="1">
      <c r="B828" s="95" t="s">
        <v>234</v>
      </c>
      <c r="C828" s="89" t="s">
        <v>140</v>
      </c>
      <c r="D828" s="89">
        <v>2016</v>
      </c>
      <c r="E828" s="90">
        <v>72518</v>
      </c>
      <c r="F828" s="84"/>
      <c r="G828" s="84"/>
    </row>
    <row r="829" spans="2:7" ht="13.5" customHeight="1">
      <c r="B829" s="95" t="s">
        <v>151</v>
      </c>
      <c r="C829" s="89" t="s">
        <v>137</v>
      </c>
      <c r="D829" s="89">
        <v>2016</v>
      </c>
      <c r="E829" s="90">
        <v>78932</v>
      </c>
      <c r="F829" s="84"/>
      <c r="G829" s="84"/>
    </row>
    <row r="830" spans="2:7" ht="13.5" customHeight="1">
      <c r="B830" s="95" t="s">
        <v>56</v>
      </c>
      <c r="C830" s="89" t="s">
        <v>137</v>
      </c>
      <c r="D830" s="89">
        <v>2016</v>
      </c>
      <c r="E830" s="90">
        <v>79131</v>
      </c>
      <c r="F830" s="84"/>
      <c r="G830" s="84"/>
    </row>
    <row r="831" spans="2:7" ht="13.5" customHeight="1">
      <c r="B831" s="95" t="s">
        <v>163</v>
      </c>
      <c r="C831" s="89" t="s">
        <v>137</v>
      </c>
      <c r="D831" s="89">
        <v>2016</v>
      </c>
      <c r="E831" s="90">
        <v>81312</v>
      </c>
      <c r="F831" s="84"/>
      <c r="G831" s="84"/>
    </row>
    <row r="832" spans="2:7" ht="13.5" customHeight="1">
      <c r="B832" s="95" t="s">
        <v>46</v>
      </c>
      <c r="C832" s="89" t="s">
        <v>137</v>
      </c>
      <c r="D832" s="89">
        <v>2016</v>
      </c>
      <c r="E832" s="90">
        <f>20330+19523+20555+21105</f>
        <v>81513</v>
      </c>
      <c r="F832" s="84"/>
      <c r="G832" s="84"/>
    </row>
    <row r="833" spans="2:7" ht="13.5" customHeight="1">
      <c r="B833" s="95" t="s">
        <v>2</v>
      </c>
      <c r="C833" s="89" t="s">
        <v>139</v>
      </c>
      <c r="D833" s="89">
        <v>2016</v>
      </c>
      <c r="E833" s="90">
        <v>82338.679999999993</v>
      </c>
      <c r="F833" s="84"/>
      <c r="G833" s="84"/>
    </row>
    <row r="834" spans="2:7" ht="13.5" customHeight="1">
      <c r="B834" s="95" t="s">
        <v>80</v>
      </c>
      <c r="C834" s="89" t="s">
        <v>133</v>
      </c>
      <c r="D834" s="89">
        <v>2016</v>
      </c>
      <c r="E834" s="90">
        <v>86025.941566335503</v>
      </c>
      <c r="F834" s="84"/>
      <c r="G834" s="84"/>
    </row>
    <row r="835" spans="2:7" ht="13.5" customHeight="1">
      <c r="B835" s="95" t="s">
        <v>70</v>
      </c>
      <c r="C835" s="89" t="s">
        <v>216</v>
      </c>
      <c r="D835" s="89">
        <v>2016</v>
      </c>
      <c r="E835" s="90">
        <v>86714.180645984452</v>
      </c>
      <c r="F835" s="84"/>
      <c r="G835" s="84"/>
    </row>
    <row r="836" spans="2:7" ht="13.5" customHeight="1">
      <c r="B836" s="95" t="s">
        <v>228</v>
      </c>
      <c r="C836" s="89" t="s">
        <v>140</v>
      </c>
      <c r="D836" s="89">
        <v>2016</v>
      </c>
      <c r="E836" s="90">
        <v>91720</v>
      </c>
      <c r="F836" s="84"/>
      <c r="G836" s="84"/>
    </row>
    <row r="837" spans="2:7" ht="13.5" customHeight="1">
      <c r="B837" s="95" t="s">
        <v>25</v>
      </c>
      <c r="C837" s="89" t="s">
        <v>216</v>
      </c>
      <c r="D837" s="89">
        <v>2016</v>
      </c>
      <c r="E837" s="90">
        <v>98122</v>
      </c>
      <c r="F837" s="84"/>
      <c r="G837" s="84"/>
    </row>
    <row r="838" spans="2:7" ht="13.5" customHeight="1">
      <c r="B838" s="89" t="s">
        <v>63</v>
      </c>
      <c r="C838" s="89" t="s">
        <v>137</v>
      </c>
      <c r="D838" s="89">
        <v>2016</v>
      </c>
      <c r="E838" s="90">
        <v>98949.15</v>
      </c>
      <c r="F838" s="84"/>
      <c r="G838" s="84"/>
    </row>
    <row r="839" spans="2:7" ht="13.5" customHeight="1">
      <c r="B839" s="89" t="s">
        <v>44</v>
      </c>
      <c r="C839" s="89" t="s">
        <v>132</v>
      </c>
      <c r="D839" s="89">
        <v>2016</v>
      </c>
      <c r="E839" s="90">
        <v>106704.44582644332</v>
      </c>
      <c r="F839" s="84"/>
      <c r="G839" s="84"/>
    </row>
    <row r="840" spans="2:7" ht="13.5" customHeight="1">
      <c r="B840" s="91" t="s">
        <v>180</v>
      </c>
      <c r="C840" s="89" t="s">
        <v>143</v>
      </c>
      <c r="D840" s="89">
        <v>2016</v>
      </c>
      <c r="E840" s="90">
        <v>107927.79999999999</v>
      </c>
      <c r="F840" s="84"/>
      <c r="G840" s="84"/>
    </row>
    <row r="841" spans="2:7" ht="13.5" customHeight="1">
      <c r="B841" s="89" t="s">
        <v>25</v>
      </c>
      <c r="C841" s="89" t="s">
        <v>143</v>
      </c>
      <c r="D841" s="89">
        <v>2016</v>
      </c>
      <c r="E841" s="90">
        <v>110714</v>
      </c>
      <c r="F841" s="84"/>
      <c r="G841" s="84"/>
    </row>
    <row r="842" spans="2:7" ht="13.5" customHeight="1">
      <c r="B842" s="89" t="s">
        <v>154</v>
      </c>
      <c r="C842" s="89" t="s">
        <v>137</v>
      </c>
      <c r="D842" s="89">
        <v>2016</v>
      </c>
      <c r="E842" s="90">
        <f>8954.5+10035+10444+9627+11219+10430+11428+9566+9005+8361.5+7733+7091.5</f>
        <v>113894.5</v>
      </c>
      <c r="F842" s="84"/>
      <c r="G842" s="84"/>
    </row>
    <row r="843" spans="2:7" ht="13.5" customHeight="1">
      <c r="B843" s="89" t="s">
        <v>188</v>
      </c>
      <c r="C843" s="89" t="s">
        <v>137</v>
      </c>
      <c r="D843" s="89">
        <v>2016</v>
      </c>
      <c r="E843" s="90">
        <v>114039</v>
      </c>
      <c r="F843" s="84"/>
      <c r="G843" s="84"/>
    </row>
    <row r="844" spans="2:7" ht="13.5" customHeight="1">
      <c r="B844" s="89" t="s">
        <v>241</v>
      </c>
      <c r="C844" s="89" t="s">
        <v>137</v>
      </c>
      <c r="D844" s="89">
        <v>2016</v>
      </c>
      <c r="E844" s="90">
        <v>114483.05</v>
      </c>
      <c r="F844" s="84"/>
      <c r="G844" s="84"/>
    </row>
    <row r="845" spans="2:7" ht="13.5" customHeight="1">
      <c r="B845" s="89" t="s">
        <v>35</v>
      </c>
      <c r="C845" s="89" t="s">
        <v>216</v>
      </c>
      <c r="D845" s="89">
        <v>2016</v>
      </c>
      <c r="E845" s="90">
        <v>114694.89</v>
      </c>
      <c r="F845" s="84"/>
      <c r="G845" s="84"/>
    </row>
    <row r="846" spans="2:7" ht="13.5" customHeight="1">
      <c r="B846" s="89" t="s">
        <v>148</v>
      </c>
      <c r="C846" s="89" t="s">
        <v>137</v>
      </c>
      <c r="D846" s="89">
        <v>2016</v>
      </c>
      <c r="E846" s="90">
        <v>119664</v>
      </c>
      <c r="F846" s="84"/>
      <c r="G846" s="84"/>
    </row>
    <row r="847" spans="2:7" ht="13.5" customHeight="1">
      <c r="B847" s="89" t="s">
        <v>32</v>
      </c>
      <c r="C847" s="89" t="s">
        <v>216</v>
      </c>
      <c r="D847" s="89">
        <v>2016</v>
      </c>
      <c r="E847" s="90">
        <v>123089</v>
      </c>
      <c r="F847" s="84"/>
      <c r="G847" s="84"/>
    </row>
    <row r="848" spans="2:7" ht="13.5" customHeight="1">
      <c r="B848" s="89" t="s">
        <v>76</v>
      </c>
      <c r="C848" s="89" t="s">
        <v>140</v>
      </c>
      <c r="D848" s="89">
        <v>2016</v>
      </c>
      <c r="E848" s="90">
        <v>137075.57999999999</v>
      </c>
      <c r="F848" s="84"/>
      <c r="G848" s="84"/>
    </row>
    <row r="849" spans="2:7" ht="13.5" customHeight="1">
      <c r="B849" s="89" t="s">
        <v>233</v>
      </c>
      <c r="C849" s="89" t="s">
        <v>140</v>
      </c>
      <c r="D849" s="89">
        <v>2016</v>
      </c>
      <c r="E849" s="90">
        <v>137625</v>
      </c>
      <c r="F849" s="84"/>
      <c r="G849" s="84"/>
    </row>
    <row r="850" spans="2:7" ht="13.5" customHeight="1">
      <c r="B850" s="89" t="s">
        <v>157</v>
      </c>
      <c r="C850" s="89" t="s">
        <v>137</v>
      </c>
      <c r="D850" s="89">
        <v>2016</v>
      </c>
      <c r="E850" s="90">
        <v>138314</v>
      </c>
      <c r="F850" s="84"/>
      <c r="G850" s="84"/>
    </row>
    <row r="851" spans="2:7" ht="13.5" customHeight="1">
      <c r="B851" s="89" t="s">
        <v>204</v>
      </c>
      <c r="C851" s="89" t="s">
        <v>137</v>
      </c>
      <c r="D851" s="89">
        <v>2016</v>
      </c>
      <c r="E851" s="90">
        <v>142677</v>
      </c>
      <c r="F851" s="84"/>
      <c r="G851" s="84"/>
    </row>
    <row r="852" spans="2:7" ht="13.5" customHeight="1">
      <c r="B852" s="89" t="s">
        <v>174</v>
      </c>
      <c r="C852" s="89" t="s">
        <v>137</v>
      </c>
      <c r="D852" s="89">
        <v>2016</v>
      </c>
      <c r="E852" s="90">
        <v>144693</v>
      </c>
      <c r="F852" s="84"/>
      <c r="G852" s="84"/>
    </row>
    <row r="853" spans="2:7" ht="13.5" customHeight="1">
      <c r="B853" s="89" t="s">
        <v>67</v>
      </c>
      <c r="C853" s="89" t="s">
        <v>137</v>
      </c>
      <c r="D853" s="89">
        <v>2016</v>
      </c>
      <c r="E853" s="90">
        <v>148592.6</v>
      </c>
      <c r="F853" s="84"/>
      <c r="G853" s="84"/>
    </row>
    <row r="854" spans="2:7" ht="13.5" customHeight="1">
      <c r="B854" s="89" t="s">
        <v>186</v>
      </c>
      <c r="C854" s="89" t="s">
        <v>140</v>
      </c>
      <c r="D854" s="89">
        <v>2016</v>
      </c>
      <c r="E854" s="90">
        <v>151947</v>
      </c>
      <c r="F854" s="84"/>
      <c r="G854" s="84"/>
    </row>
    <row r="855" spans="2:7" ht="13.5" customHeight="1">
      <c r="B855" s="89" t="s">
        <v>22</v>
      </c>
      <c r="C855" s="89" t="s">
        <v>136</v>
      </c>
      <c r="D855" s="89">
        <v>2016</v>
      </c>
      <c r="E855" s="90">
        <v>159162.7118644068</v>
      </c>
      <c r="F855" s="84"/>
      <c r="G855" s="84"/>
    </row>
    <row r="856" spans="2:7" ht="13.5" customHeight="1">
      <c r="B856" s="95" t="s">
        <v>181</v>
      </c>
      <c r="C856" s="89" t="s">
        <v>143</v>
      </c>
      <c r="D856" s="89">
        <v>2016</v>
      </c>
      <c r="E856" s="90">
        <v>159307</v>
      </c>
      <c r="F856" s="84"/>
      <c r="G856" s="84"/>
    </row>
    <row r="857" spans="2:7" ht="13.5" customHeight="1">
      <c r="B857" s="95" t="s">
        <v>156</v>
      </c>
      <c r="C857" s="89" t="s">
        <v>137</v>
      </c>
      <c r="D857" s="89">
        <v>2016</v>
      </c>
      <c r="E857" s="90">
        <v>164361</v>
      </c>
      <c r="F857" s="84"/>
      <c r="G857" s="84"/>
    </row>
    <row r="858" spans="2:7" ht="13.5" customHeight="1">
      <c r="B858" s="95" t="s">
        <v>44</v>
      </c>
      <c r="C858" s="89" t="s">
        <v>140</v>
      </c>
      <c r="D858" s="89">
        <v>2016</v>
      </c>
      <c r="E858" s="90">
        <v>167569.7041735567</v>
      </c>
      <c r="F858" s="84"/>
      <c r="G858" s="84"/>
    </row>
    <row r="859" spans="2:7" ht="13.5" customHeight="1">
      <c r="B859" s="95" t="s">
        <v>147</v>
      </c>
      <c r="C859" s="89" t="s">
        <v>137</v>
      </c>
      <c r="D859" s="89">
        <v>2016</v>
      </c>
      <c r="E859" s="90">
        <v>169545.83</v>
      </c>
      <c r="F859" s="84"/>
      <c r="G859" s="84"/>
    </row>
    <row r="860" spans="2:7" ht="13.5" customHeight="1">
      <c r="B860" s="95" t="s">
        <v>124</v>
      </c>
      <c r="C860" s="89" t="s">
        <v>137</v>
      </c>
      <c r="D860" s="89">
        <v>2016</v>
      </c>
      <c r="E860" s="90">
        <v>185152</v>
      </c>
      <c r="F860" s="84"/>
      <c r="G860" s="84"/>
    </row>
    <row r="861" spans="2:7" ht="13.5" customHeight="1">
      <c r="B861" s="95" t="s">
        <v>218</v>
      </c>
      <c r="C861" s="89" t="s">
        <v>143</v>
      </c>
      <c r="D861" s="89">
        <v>2016</v>
      </c>
      <c r="E861" s="90">
        <v>186322</v>
      </c>
      <c r="F861" s="84"/>
      <c r="G861" s="84"/>
    </row>
    <row r="862" spans="2:7" ht="13.5" customHeight="1">
      <c r="B862" s="89" t="s">
        <v>49</v>
      </c>
      <c r="C862" s="89" t="s">
        <v>137</v>
      </c>
      <c r="D862" s="89">
        <v>2016</v>
      </c>
      <c r="E862" s="90">
        <v>206047.12</v>
      </c>
      <c r="F862" s="84"/>
      <c r="G862" s="84"/>
    </row>
    <row r="863" spans="2:7" ht="13.5" customHeight="1">
      <c r="B863" s="95" t="s">
        <v>79</v>
      </c>
      <c r="C863" s="89" t="s">
        <v>136</v>
      </c>
      <c r="D863" s="89">
        <v>2016</v>
      </c>
      <c r="E863" s="90">
        <v>219466</v>
      </c>
      <c r="F863" s="84"/>
      <c r="G863" s="84"/>
    </row>
    <row r="864" spans="2:7" ht="13.5" customHeight="1">
      <c r="B864" s="109" t="s">
        <v>166</v>
      </c>
      <c r="C864" s="89" t="s">
        <v>140</v>
      </c>
      <c r="D864" s="89">
        <v>2016</v>
      </c>
      <c r="E864" s="90">
        <f>53102+53271+66255+70565</f>
        <v>243193</v>
      </c>
      <c r="F864" s="84"/>
      <c r="G864" s="84"/>
    </row>
    <row r="865" spans="2:7" ht="13.5" customHeight="1">
      <c r="B865" s="109" t="s">
        <v>180</v>
      </c>
      <c r="C865" s="89" t="s">
        <v>133</v>
      </c>
      <c r="D865" s="89">
        <v>2016</v>
      </c>
      <c r="E865" s="90">
        <v>262683.32999999996</v>
      </c>
      <c r="F865" s="84"/>
      <c r="G865" s="84"/>
    </row>
    <row r="866" spans="2:7" ht="13.5" customHeight="1">
      <c r="B866" s="95" t="s">
        <v>81</v>
      </c>
      <c r="C866" s="89" t="s">
        <v>139</v>
      </c>
      <c r="D866" s="89">
        <v>2016</v>
      </c>
      <c r="E866" s="90">
        <v>302429.62</v>
      </c>
      <c r="F866" s="84"/>
      <c r="G866" s="84"/>
    </row>
    <row r="867" spans="2:7" ht="13.5" customHeight="1">
      <c r="B867" s="95" t="s">
        <v>172</v>
      </c>
      <c r="C867" s="89" t="s">
        <v>137</v>
      </c>
      <c r="D867" s="89">
        <v>2016</v>
      </c>
      <c r="E867" s="90">
        <v>309427</v>
      </c>
      <c r="F867" s="84"/>
      <c r="G867" s="84"/>
    </row>
    <row r="868" spans="2:7" ht="13.5" customHeight="1">
      <c r="B868" s="95" t="s">
        <v>149</v>
      </c>
      <c r="C868" s="89" t="s">
        <v>137</v>
      </c>
      <c r="D868" s="89">
        <v>2016</v>
      </c>
      <c r="E868" s="90">
        <v>312270</v>
      </c>
      <c r="F868" s="84"/>
      <c r="G868" s="84"/>
    </row>
    <row r="869" spans="2:7" ht="13.5" customHeight="1">
      <c r="B869" s="95" t="s">
        <v>217</v>
      </c>
      <c r="C869" s="89" t="s">
        <v>139</v>
      </c>
      <c r="D869" s="89">
        <v>2016</v>
      </c>
      <c r="E869" s="90">
        <v>326195</v>
      </c>
      <c r="F869" s="84"/>
      <c r="G869" s="84"/>
    </row>
    <row r="870" spans="2:7" ht="13.5" customHeight="1">
      <c r="B870" s="109" t="s">
        <v>167</v>
      </c>
      <c r="C870" s="89" t="s">
        <v>137</v>
      </c>
      <c r="D870" s="89">
        <v>2016</v>
      </c>
      <c r="E870" s="90">
        <v>326930.5</v>
      </c>
      <c r="F870" s="84"/>
      <c r="G870" s="84"/>
    </row>
    <row r="871" spans="2:7" ht="13.5" customHeight="1">
      <c r="B871" s="95" t="s">
        <v>175</v>
      </c>
      <c r="C871" s="89" t="s">
        <v>137</v>
      </c>
      <c r="D871" s="89">
        <v>2016</v>
      </c>
      <c r="E871" s="90">
        <v>348115</v>
      </c>
      <c r="F871" s="84"/>
      <c r="G871" s="84"/>
    </row>
    <row r="872" spans="2:7" ht="13.5" customHeight="1">
      <c r="B872" s="95" t="s">
        <v>103</v>
      </c>
      <c r="C872" s="89" t="s">
        <v>140</v>
      </c>
      <c r="D872" s="89">
        <v>2016</v>
      </c>
      <c r="E872" s="90">
        <v>354945.24</v>
      </c>
      <c r="F872" s="84"/>
      <c r="G872" s="84"/>
    </row>
    <row r="873" spans="2:7" ht="13.5" customHeight="1">
      <c r="B873" s="95" t="s">
        <v>25</v>
      </c>
      <c r="C873" s="89" t="s">
        <v>140</v>
      </c>
      <c r="D873" s="89">
        <v>2016</v>
      </c>
      <c r="E873" s="90">
        <v>366948</v>
      </c>
      <c r="F873" s="84"/>
      <c r="G873" s="84"/>
    </row>
    <row r="874" spans="2:7" ht="13.5" customHeight="1">
      <c r="B874" s="95" t="s">
        <v>43</v>
      </c>
      <c r="C874" s="89" t="s">
        <v>137</v>
      </c>
      <c r="D874" s="89">
        <v>2016</v>
      </c>
      <c r="E874" s="90">
        <v>377858</v>
      </c>
      <c r="F874" s="84"/>
      <c r="G874" s="84"/>
    </row>
    <row r="875" spans="2:7" ht="13.5" customHeight="1">
      <c r="B875" s="95" t="s">
        <v>35</v>
      </c>
      <c r="C875" s="89" t="s">
        <v>140</v>
      </c>
      <c r="D875" s="89">
        <v>2016</v>
      </c>
      <c r="E875" s="90">
        <v>400193.07337405265</v>
      </c>
      <c r="F875" s="84"/>
      <c r="G875" s="84"/>
    </row>
    <row r="876" spans="2:7" ht="13.5" customHeight="1">
      <c r="B876" s="95" t="s">
        <v>86</v>
      </c>
      <c r="C876" s="89" t="s">
        <v>134</v>
      </c>
      <c r="D876" s="89">
        <v>2016</v>
      </c>
      <c r="E876" s="90">
        <v>401237.06</v>
      </c>
      <c r="F876" s="84"/>
      <c r="G876" s="84"/>
    </row>
    <row r="877" spans="2:7" ht="13.5" customHeight="1">
      <c r="B877" s="89" t="s">
        <v>34</v>
      </c>
      <c r="C877" s="89" t="s">
        <v>137</v>
      </c>
      <c r="D877" s="89">
        <v>2016</v>
      </c>
      <c r="E877" s="90">
        <v>423005</v>
      </c>
      <c r="F877" s="84"/>
      <c r="G877" s="84"/>
    </row>
    <row r="878" spans="2:7" ht="13.5" customHeight="1">
      <c r="B878" s="89" t="s">
        <v>53</v>
      </c>
      <c r="C878" s="89" t="s">
        <v>137</v>
      </c>
      <c r="D878" s="89">
        <v>2016</v>
      </c>
      <c r="E878" s="90">
        <v>426815</v>
      </c>
      <c r="F878" s="84"/>
      <c r="G878" s="84"/>
    </row>
    <row r="879" spans="2:7" ht="13.5" customHeight="1">
      <c r="B879" s="89" t="s">
        <v>165</v>
      </c>
      <c r="C879" s="89" t="s">
        <v>137</v>
      </c>
      <c r="D879" s="89">
        <v>2016</v>
      </c>
      <c r="E879" s="90">
        <v>446404</v>
      </c>
      <c r="F879" s="84"/>
      <c r="G879" s="84"/>
    </row>
    <row r="880" spans="2:7" ht="13.5" customHeight="1">
      <c r="B880" s="89" t="s">
        <v>187</v>
      </c>
      <c r="C880" s="89" t="s">
        <v>137</v>
      </c>
      <c r="D880" s="89">
        <v>2016</v>
      </c>
      <c r="E880" s="90">
        <v>453046</v>
      </c>
      <c r="F880" s="84"/>
      <c r="G880" s="84"/>
    </row>
    <row r="881" spans="2:7" ht="13.5" customHeight="1">
      <c r="B881" s="89" t="s">
        <v>47</v>
      </c>
      <c r="C881" s="89" t="s">
        <v>137</v>
      </c>
      <c r="D881" s="89">
        <v>2016</v>
      </c>
      <c r="E881" s="90">
        <v>468576</v>
      </c>
      <c r="F881" s="84"/>
      <c r="G881" s="84"/>
    </row>
    <row r="882" spans="2:7" ht="13.5" customHeight="1">
      <c r="B882" s="89" t="s">
        <v>164</v>
      </c>
      <c r="C882" s="89" t="s">
        <v>137</v>
      </c>
      <c r="D882" s="89">
        <v>2016</v>
      </c>
      <c r="E882" s="90">
        <v>488369</v>
      </c>
      <c r="F882" s="84"/>
      <c r="G882" s="84"/>
    </row>
    <row r="883" spans="2:7" ht="13.5" customHeight="1">
      <c r="B883" s="89" t="s">
        <v>87</v>
      </c>
      <c r="C883" s="89" t="s">
        <v>216</v>
      </c>
      <c r="D883" s="89">
        <v>2016</v>
      </c>
      <c r="E883" s="90">
        <v>494009.31</v>
      </c>
      <c r="F883" s="84"/>
      <c r="G883" s="84"/>
    </row>
    <row r="884" spans="2:7" ht="13.5" customHeight="1">
      <c r="B884" s="89" t="s">
        <v>35</v>
      </c>
      <c r="C884" s="89" t="s">
        <v>132</v>
      </c>
      <c r="D884" s="89">
        <v>2016</v>
      </c>
      <c r="E884" s="90">
        <v>498297.7466259473</v>
      </c>
      <c r="F884" s="84"/>
      <c r="G884" s="84"/>
    </row>
    <row r="885" spans="2:7" s="98" customFormat="1" ht="13.5" customHeight="1">
      <c r="B885" s="89" t="s">
        <v>79</v>
      </c>
      <c r="C885" s="89" t="s">
        <v>140</v>
      </c>
      <c r="D885" s="89">
        <v>2016</v>
      </c>
      <c r="E885" s="90">
        <v>508758</v>
      </c>
    </row>
    <row r="886" spans="2:7" ht="13.5" customHeight="1">
      <c r="B886" s="95" t="s">
        <v>159</v>
      </c>
      <c r="C886" s="89" t="s">
        <v>139</v>
      </c>
      <c r="D886" s="89">
        <v>2016</v>
      </c>
      <c r="E886" s="90">
        <v>512577</v>
      </c>
      <c r="F886" s="84"/>
      <c r="G886" s="84"/>
    </row>
    <row r="887" spans="2:7" ht="13.5" customHeight="1">
      <c r="B887" s="95" t="s">
        <v>229</v>
      </c>
      <c r="C887" s="89" t="s">
        <v>137</v>
      </c>
      <c r="D887" s="89">
        <v>2016</v>
      </c>
      <c r="E887" s="90">
        <v>518575</v>
      </c>
      <c r="F887" s="84"/>
      <c r="G887" s="84"/>
    </row>
    <row r="888" spans="2:7" ht="13.5" customHeight="1">
      <c r="B888" s="95" t="s">
        <v>117</v>
      </c>
      <c r="C888" s="89" t="s">
        <v>137</v>
      </c>
      <c r="D888" s="89">
        <v>2016</v>
      </c>
      <c r="E888" s="90">
        <f>119680+129715+137455+134382</f>
        <v>521232</v>
      </c>
      <c r="F888" s="84"/>
      <c r="G888" s="84"/>
    </row>
    <row r="889" spans="2:7" ht="13.5" customHeight="1">
      <c r="B889" s="95" t="s">
        <v>88</v>
      </c>
      <c r="C889" s="89" t="s">
        <v>216</v>
      </c>
      <c r="D889" s="89">
        <v>2016</v>
      </c>
      <c r="E889" s="90">
        <v>524700.98793869617</v>
      </c>
      <c r="F889" s="84"/>
      <c r="G889" s="84"/>
    </row>
    <row r="890" spans="2:7" ht="13.5" customHeight="1">
      <c r="B890" s="95" t="s">
        <v>238</v>
      </c>
      <c r="C890" s="89" t="s">
        <v>137</v>
      </c>
      <c r="D890" s="89">
        <v>2016</v>
      </c>
      <c r="E890" s="90">
        <v>529252</v>
      </c>
      <c r="F890" s="84"/>
      <c r="G890" s="84"/>
    </row>
    <row r="891" spans="2:7" ht="13.5" customHeight="1">
      <c r="B891" s="95" t="s">
        <v>237</v>
      </c>
      <c r="C891" s="89" t="s">
        <v>137</v>
      </c>
      <c r="D891" s="89">
        <v>2016</v>
      </c>
      <c r="E891" s="90">
        <v>529297</v>
      </c>
      <c r="F891" s="84"/>
      <c r="G891" s="84"/>
    </row>
    <row r="892" spans="2:7" ht="13.5" customHeight="1">
      <c r="B892" s="95" t="s">
        <v>190</v>
      </c>
      <c r="C892" s="89" t="s">
        <v>137</v>
      </c>
      <c r="D892" s="89">
        <v>2016</v>
      </c>
      <c r="E892" s="90">
        <v>538674</v>
      </c>
      <c r="F892" s="84"/>
      <c r="G892" s="84"/>
    </row>
    <row r="893" spans="2:7" ht="13.5" customHeight="1">
      <c r="B893" s="95" t="s">
        <v>111</v>
      </c>
      <c r="C893" s="89" t="s">
        <v>143</v>
      </c>
      <c r="D893" s="89">
        <v>2016</v>
      </c>
      <c r="E893" s="90">
        <v>559069</v>
      </c>
      <c r="F893" s="84"/>
      <c r="G893" s="84"/>
    </row>
    <row r="894" spans="2:7" ht="13.5" customHeight="1">
      <c r="B894" s="109" t="s">
        <v>180</v>
      </c>
      <c r="C894" s="89" t="s">
        <v>132</v>
      </c>
      <c r="D894" s="89">
        <v>2016</v>
      </c>
      <c r="E894" s="90">
        <v>565389.66999999993</v>
      </c>
      <c r="F894" s="84"/>
      <c r="G894" s="84"/>
    </row>
    <row r="895" spans="2:7" ht="13.5" customHeight="1">
      <c r="B895" s="95" t="s">
        <v>191</v>
      </c>
      <c r="C895" s="89" t="s">
        <v>137</v>
      </c>
      <c r="D895" s="89">
        <v>2016</v>
      </c>
      <c r="E895" s="90">
        <v>585091</v>
      </c>
      <c r="F895" s="84"/>
      <c r="G895" s="84"/>
    </row>
    <row r="896" spans="2:7" ht="13.5" customHeight="1">
      <c r="B896" s="95" t="s">
        <v>159</v>
      </c>
      <c r="C896" s="89" t="s">
        <v>143</v>
      </c>
      <c r="D896" s="89">
        <v>2016</v>
      </c>
      <c r="E896" s="90">
        <f>485114977-484470817</f>
        <v>644160</v>
      </c>
      <c r="F896" s="84"/>
      <c r="G896" s="84"/>
    </row>
    <row r="897" spans="2:7" ht="13.5" customHeight="1">
      <c r="B897" s="95" t="s">
        <v>111</v>
      </c>
      <c r="C897" s="89" t="s">
        <v>135</v>
      </c>
      <c r="D897" s="89">
        <v>2016</v>
      </c>
      <c r="E897" s="90">
        <v>665044</v>
      </c>
      <c r="F897" s="84"/>
      <c r="G897" s="84"/>
    </row>
    <row r="898" spans="2:7" ht="13.5" customHeight="1">
      <c r="B898" s="95" t="s">
        <v>62</v>
      </c>
      <c r="C898" s="89" t="s">
        <v>137</v>
      </c>
      <c r="D898" s="89">
        <v>2016</v>
      </c>
      <c r="E898" s="90">
        <v>684355.1</v>
      </c>
      <c r="F898" s="84"/>
      <c r="G898" s="84"/>
    </row>
    <row r="899" spans="2:7" ht="13.5" customHeight="1">
      <c r="B899" s="95" t="s">
        <v>22</v>
      </c>
      <c r="C899" s="96" t="s">
        <v>135</v>
      </c>
      <c r="D899" s="89">
        <v>2016</v>
      </c>
      <c r="E899" s="97">
        <v>730327.77659923455</v>
      </c>
      <c r="F899" s="84"/>
      <c r="G899" s="84"/>
    </row>
    <row r="900" spans="2:7" ht="13.5" customHeight="1">
      <c r="B900" s="95" t="s">
        <v>76</v>
      </c>
      <c r="C900" s="89" t="s">
        <v>216</v>
      </c>
      <c r="D900" s="89">
        <v>2016</v>
      </c>
      <c r="E900" s="90">
        <v>874817.55</v>
      </c>
      <c r="F900" s="84"/>
      <c r="G900" s="84"/>
    </row>
    <row r="901" spans="2:7" ht="13.5" customHeight="1">
      <c r="B901" s="95" t="s">
        <v>170</v>
      </c>
      <c r="C901" s="89" t="s">
        <v>216</v>
      </c>
      <c r="D901" s="89">
        <v>2016</v>
      </c>
      <c r="E901" s="90">
        <v>892170</v>
      </c>
      <c r="F901" s="84"/>
      <c r="G901" s="84"/>
    </row>
    <row r="902" spans="2:7" ht="13.5" customHeight="1">
      <c r="B902" s="95" t="s">
        <v>103</v>
      </c>
      <c r="C902" s="89" t="s">
        <v>139</v>
      </c>
      <c r="D902" s="89">
        <v>2016</v>
      </c>
      <c r="E902" s="90">
        <v>895075.3</v>
      </c>
      <c r="F902" s="84"/>
      <c r="G902" s="84"/>
    </row>
    <row r="903" spans="2:7" ht="13.5" customHeight="1">
      <c r="B903" s="95" t="s">
        <v>74</v>
      </c>
      <c r="C903" s="89" t="s">
        <v>140</v>
      </c>
      <c r="D903" s="89">
        <v>2016</v>
      </c>
      <c r="E903" s="90">
        <v>913674.68</v>
      </c>
      <c r="F903" s="84"/>
      <c r="G903" s="84"/>
    </row>
    <row r="904" spans="2:7" ht="13.5" customHeight="1">
      <c r="B904" s="95" t="s">
        <v>80</v>
      </c>
      <c r="C904" s="96" t="s">
        <v>134</v>
      </c>
      <c r="D904" s="89">
        <v>2016</v>
      </c>
      <c r="E904" s="97">
        <v>980892.88755461469</v>
      </c>
      <c r="F904" s="84"/>
      <c r="G904" s="84"/>
    </row>
    <row r="905" spans="2:7" ht="13.5" customHeight="1">
      <c r="B905" s="95" t="s">
        <v>42</v>
      </c>
      <c r="C905" s="89" t="s">
        <v>137</v>
      </c>
      <c r="D905" s="96">
        <v>2016</v>
      </c>
      <c r="E905" s="97">
        <v>1000758</v>
      </c>
      <c r="F905" s="84"/>
      <c r="G905" s="84"/>
    </row>
    <row r="906" spans="2:7" ht="13.5" customHeight="1">
      <c r="B906" s="95" t="s">
        <v>89</v>
      </c>
      <c r="C906" s="89" t="s">
        <v>137</v>
      </c>
      <c r="D906" s="96">
        <v>2016</v>
      </c>
      <c r="E906" s="97">
        <v>1045936</v>
      </c>
      <c r="F906" s="84"/>
      <c r="G906" s="84"/>
    </row>
    <row r="907" spans="2:7" ht="13.5" customHeight="1">
      <c r="B907" s="96" t="s">
        <v>32</v>
      </c>
      <c r="C907" s="96" t="s">
        <v>137</v>
      </c>
      <c r="D907" s="96">
        <v>2016</v>
      </c>
      <c r="E907" s="97">
        <v>1050359</v>
      </c>
      <c r="F907" s="84"/>
      <c r="G907" s="84"/>
    </row>
    <row r="908" spans="2:7" ht="13.5" customHeight="1">
      <c r="B908" s="96" t="s">
        <v>70</v>
      </c>
      <c r="C908" s="96" t="s">
        <v>133</v>
      </c>
      <c r="D908" s="96">
        <v>2016</v>
      </c>
      <c r="E908" s="97">
        <v>1050860.3709045062</v>
      </c>
      <c r="F908" s="84"/>
      <c r="G908" s="84"/>
    </row>
    <row r="909" spans="2:7" ht="13.5" customHeight="1">
      <c r="B909" s="96" t="s">
        <v>36</v>
      </c>
      <c r="C909" s="96" t="s">
        <v>137</v>
      </c>
      <c r="D909" s="96">
        <v>2016</v>
      </c>
      <c r="E909" s="97">
        <v>1131123</v>
      </c>
      <c r="F909" s="84"/>
      <c r="G909" s="84"/>
    </row>
    <row r="910" spans="2:7" ht="13.5" customHeight="1">
      <c r="B910" s="96" t="s">
        <v>74</v>
      </c>
      <c r="C910" s="96" t="s">
        <v>135</v>
      </c>
      <c r="D910" s="96">
        <v>2016</v>
      </c>
      <c r="E910" s="97">
        <v>1144759.9775095042</v>
      </c>
      <c r="F910" s="84"/>
      <c r="G910" s="84"/>
    </row>
    <row r="911" spans="2:7" ht="13.5" customHeight="1">
      <c r="B911" s="96" t="s">
        <v>109</v>
      </c>
      <c r="C911" s="96" t="s">
        <v>140</v>
      </c>
      <c r="D911" s="96">
        <v>2016</v>
      </c>
      <c r="E911" s="97">
        <v>1169293.48</v>
      </c>
      <c r="F911" s="84"/>
      <c r="G911" s="84"/>
    </row>
    <row r="912" spans="2:7" ht="13.5" customHeight="1">
      <c r="B912" s="96" t="s">
        <v>2</v>
      </c>
      <c r="C912" s="96" t="s">
        <v>134</v>
      </c>
      <c r="D912" s="96">
        <v>2016</v>
      </c>
      <c r="E912" s="97">
        <v>1179913.9100000025</v>
      </c>
      <c r="F912" s="84"/>
      <c r="G912" s="84"/>
    </row>
    <row r="913" spans="2:7" ht="13.5" customHeight="1">
      <c r="B913" s="96" t="s">
        <v>2</v>
      </c>
      <c r="C913" s="96" t="s">
        <v>140</v>
      </c>
      <c r="D913" s="96">
        <v>2016</v>
      </c>
      <c r="E913" s="97">
        <v>1204633.0299999998</v>
      </c>
      <c r="F913" s="84"/>
      <c r="G913" s="84"/>
    </row>
    <row r="914" spans="2:7" ht="13.5" customHeight="1">
      <c r="B914" s="99" t="s">
        <v>50</v>
      </c>
      <c r="C914" s="96" t="s">
        <v>137</v>
      </c>
      <c r="D914" s="96">
        <v>2016</v>
      </c>
      <c r="E914" s="97">
        <v>1238571</v>
      </c>
      <c r="F914" s="84"/>
      <c r="G914" s="84"/>
    </row>
    <row r="915" spans="2:7" ht="13.5" customHeight="1">
      <c r="B915" s="96" t="s">
        <v>218</v>
      </c>
      <c r="C915" s="96" t="s">
        <v>140</v>
      </c>
      <c r="D915" s="96">
        <v>2016</v>
      </c>
      <c r="E915" s="97">
        <v>1239969</v>
      </c>
      <c r="F915" s="84"/>
      <c r="G915" s="84"/>
    </row>
    <row r="916" spans="2:7" ht="13.5" customHeight="1">
      <c r="B916" s="96" t="s">
        <v>79</v>
      </c>
      <c r="C916" s="96" t="s">
        <v>135</v>
      </c>
      <c r="D916" s="96">
        <v>2016</v>
      </c>
      <c r="E916" s="97">
        <v>1355601</v>
      </c>
      <c r="F916" s="84"/>
      <c r="G916" s="84"/>
    </row>
    <row r="917" spans="2:7" ht="13.5" customHeight="1">
      <c r="B917" s="96" t="s">
        <v>170</v>
      </c>
      <c r="C917" s="96" t="s">
        <v>139</v>
      </c>
      <c r="D917" s="96">
        <v>2016</v>
      </c>
      <c r="E917" s="97">
        <v>1417077</v>
      </c>
      <c r="F917" s="84"/>
      <c r="G917" s="84"/>
    </row>
    <row r="918" spans="2:7" ht="13.5" customHeight="1">
      <c r="B918" s="96" t="s">
        <v>92</v>
      </c>
      <c r="C918" s="96" t="s">
        <v>216</v>
      </c>
      <c r="D918" s="96">
        <v>2016</v>
      </c>
      <c r="E918" s="97">
        <v>1548955.7600000002</v>
      </c>
      <c r="F918" s="84"/>
      <c r="G918" s="84"/>
    </row>
    <row r="919" spans="2:7" ht="13.5" customHeight="1">
      <c r="B919" s="96" t="s">
        <v>78</v>
      </c>
      <c r="C919" s="96" t="s">
        <v>143</v>
      </c>
      <c r="D919" s="96">
        <v>2016</v>
      </c>
      <c r="E919" s="97">
        <v>1631246.07</v>
      </c>
      <c r="F919" s="84"/>
      <c r="G919" s="84"/>
    </row>
    <row r="920" spans="2:7" ht="13.5" customHeight="1">
      <c r="B920" s="89" t="s">
        <v>87</v>
      </c>
      <c r="C920" s="89" t="s">
        <v>139</v>
      </c>
      <c r="D920" s="89">
        <v>2016</v>
      </c>
      <c r="E920" s="90">
        <v>1710375.05</v>
      </c>
      <c r="F920" s="84"/>
      <c r="G920" s="84"/>
    </row>
    <row r="921" spans="2:7" ht="13.5" customHeight="1">
      <c r="B921" s="96" t="s">
        <v>27</v>
      </c>
      <c r="C921" s="96" t="s">
        <v>137</v>
      </c>
      <c r="D921" s="96">
        <v>2016</v>
      </c>
      <c r="E921" s="97">
        <v>1748075.44</v>
      </c>
      <c r="F921" s="84"/>
      <c r="G921" s="84"/>
    </row>
    <row r="922" spans="2:7" ht="13.5" customHeight="1">
      <c r="B922" s="96" t="s">
        <v>186</v>
      </c>
      <c r="C922" s="96" t="s">
        <v>137</v>
      </c>
      <c r="D922" s="96">
        <v>2016</v>
      </c>
      <c r="E922" s="97">
        <v>1759331</v>
      </c>
      <c r="F922" s="84"/>
      <c r="G922" s="84"/>
    </row>
    <row r="923" spans="2:7" ht="13.5" customHeight="1">
      <c r="B923" s="89" t="s">
        <v>234</v>
      </c>
      <c r="C923" s="89" t="s">
        <v>137</v>
      </c>
      <c r="D923" s="89">
        <v>2016</v>
      </c>
      <c r="E923" s="90">
        <v>1824522</v>
      </c>
      <c r="F923" s="84"/>
      <c r="G923" s="84"/>
    </row>
    <row r="924" spans="2:7" ht="13.5" customHeight="1">
      <c r="B924" s="96" t="s">
        <v>38</v>
      </c>
      <c r="C924" s="96" t="s">
        <v>137</v>
      </c>
      <c r="D924" s="96">
        <v>2016</v>
      </c>
      <c r="E924" s="97">
        <v>1857737</v>
      </c>
      <c r="F924" s="84"/>
      <c r="G924" s="84"/>
    </row>
    <row r="925" spans="2:7" ht="13.5" customHeight="1">
      <c r="B925" s="89" t="s">
        <v>37</v>
      </c>
      <c r="C925" s="89" t="s">
        <v>137</v>
      </c>
      <c r="D925" s="89">
        <v>2016</v>
      </c>
      <c r="E925" s="90">
        <v>1932074.2000000009</v>
      </c>
      <c r="F925" s="84"/>
      <c r="G925" s="84"/>
    </row>
    <row r="926" spans="2:7" ht="13.5" customHeight="1">
      <c r="B926" s="96" t="s">
        <v>52</v>
      </c>
      <c r="C926" s="96" t="s">
        <v>137</v>
      </c>
      <c r="D926" s="96">
        <v>2016</v>
      </c>
      <c r="E926" s="97">
        <v>1935273</v>
      </c>
      <c r="F926" s="84"/>
      <c r="G926" s="84"/>
    </row>
    <row r="927" spans="2:7" ht="13.5" customHeight="1">
      <c r="B927" s="96" t="s">
        <v>74</v>
      </c>
      <c r="C927" s="96" t="s">
        <v>139</v>
      </c>
      <c r="D927" s="96">
        <v>2016</v>
      </c>
      <c r="E927" s="97">
        <v>1980553.52</v>
      </c>
      <c r="F927" s="84"/>
      <c r="G927" s="84"/>
    </row>
    <row r="928" spans="2:7" ht="13.5" customHeight="1">
      <c r="B928" s="96" t="s">
        <v>2</v>
      </c>
      <c r="C928" s="96" t="s">
        <v>135</v>
      </c>
      <c r="D928" s="96">
        <v>2016</v>
      </c>
      <c r="E928" s="97">
        <v>2063953.48</v>
      </c>
      <c r="F928" s="84"/>
      <c r="G928" s="84"/>
    </row>
    <row r="929" spans="2:7" ht="13.5" customHeight="1">
      <c r="B929" s="96" t="s">
        <v>116</v>
      </c>
      <c r="C929" s="96" t="s">
        <v>137</v>
      </c>
      <c r="D929" s="96">
        <v>2016</v>
      </c>
      <c r="E929" s="97">
        <v>2136711.96</v>
      </c>
      <c r="F929" s="84"/>
      <c r="G929" s="84"/>
    </row>
    <row r="930" spans="2:7" ht="13.5" customHeight="1">
      <c r="B930" s="96" t="s">
        <v>87</v>
      </c>
      <c r="C930" s="96" t="s">
        <v>143</v>
      </c>
      <c r="D930" s="96">
        <v>2016</v>
      </c>
      <c r="E930" s="97">
        <v>2197435.1</v>
      </c>
      <c r="F930" s="84"/>
      <c r="G930" s="84"/>
    </row>
    <row r="931" spans="2:7" ht="13.5" customHeight="1">
      <c r="B931" s="96" t="s">
        <v>83</v>
      </c>
      <c r="C931" s="96" t="s">
        <v>140</v>
      </c>
      <c r="D931" s="96">
        <v>2016</v>
      </c>
      <c r="E931" s="97">
        <v>2582459.8807459124</v>
      </c>
      <c r="F931" s="84"/>
      <c r="G931" s="84"/>
    </row>
    <row r="932" spans="2:7" ht="13.5" customHeight="1">
      <c r="B932" s="109" t="s">
        <v>169</v>
      </c>
      <c r="C932" s="89" t="s">
        <v>139</v>
      </c>
      <c r="D932" s="89">
        <v>2016</v>
      </c>
      <c r="E932" s="90">
        <v>2790768</v>
      </c>
      <c r="F932" s="84"/>
      <c r="G932" s="84"/>
    </row>
    <row r="933" spans="2:7" ht="13.5" customHeight="1">
      <c r="B933" s="95" t="s">
        <v>88</v>
      </c>
      <c r="C933" s="89" t="s">
        <v>143</v>
      </c>
      <c r="D933" s="89">
        <v>2016</v>
      </c>
      <c r="E933" s="90">
        <v>2941373.3292173236</v>
      </c>
      <c r="F933" s="84"/>
      <c r="G933" s="84"/>
    </row>
    <row r="934" spans="2:7" ht="13.5" customHeight="1">
      <c r="B934" s="95" t="s">
        <v>81</v>
      </c>
      <c r="C934" s="89" t="s">
        <v>216</v>
      </c>
      <c r="D934" s="89">
        <v>2016</v>
      </c>
      <c r="E934" s="90">
        <v>3039301.29</v>
      </c>
      <c r="F934" s="84"/>
      <c r="G934" s="84"/>
    </row>
    <row r="935" spans="2:7" ht="13.5" customHeight="1">
      <c r="B935" s="95" t="s">
        <v>45</v>
      </c>
      <c r="C935" s="89" t="s">
        <v>137</v>
      </c>
      <c r="D935" s="89">
        <v>2016</v>
      </c>
      <c r="E935" s="90">
        <v>3180664.4237290383</v>
      </c>
      <c r="F935" s="84"/>
      <c r="G935" s="84"/>
    </row>
    <row r="936" spans="2:7" ht="13.5" customHeight="1">
      <c r="B936" s="95" t="s">
        <v>80</v>
      </c>
      <c r="C936" s="96" t="s">
        <v>135</v>
      </c>
      <c r="D936" s="89">
        <v>2016</v>
      </c>
      <c r="E936" s="97">
        <v>3226390.7240241086</v>
      </c>
      <c r="F936" s="84"/>
      <c r="G936" s="84"/>
    </row>
    <row r="937" spans="2:7" ht="13.5" customHeight="1">
      <c r="B937" s="95" t="s">
        <v>80</v>
      </c>
      <c r="C937" s="89" t="s">
        <v>143</v>
      </c>
      <c r="D937" s="89">
        <v>2016</v>
      </c>
      <c r="E937" s="90">
        <v>3340936.3627999998</v>
      </c>
      <c r="F937" s="84"/>
      <c r="G937" s="84"/>
    </row>
    <row r="938" spans="2:7" ht="13.5" customHeight="1">
      <c r="B938" s="95" t="s">
        <v>80</v>
      </c>
      <c r="C938" s="96" t="s">
        <v>216</v>
      </c>
      <c r="D938" s="89">
        <v>2016</v>
      </c>
      <c r="E938" s="97">
        <v>3352289.2200000007</v>
      </c>
      <c r="F938" s="84"/>
      <c r="G938" s="84"/>
    </row>
    <row r="939" spans="2:7" ht="13.5" customHeight="1">
      <c r="B939" s="96" t="s">
        <v>228</v>
      </c>
      <c r="C939" s="96" t="s">
        <v>137</v>
      </c>
      <c r="D939" s="96">
        <v>2016</v>
      </c>
      <c r="E939" s="97">
        <v>3476922</v>
      </c>
      <c r="F939" s="84"/>
      <c r="G939" s="84"/>
    </row>
    <row r="940" spans="2:7" ht="13.5" customHeight="1">
      <c r="B940" s="89" t="s">
        <v>181</v>
      </c>
      <c r="C940" s="89" t="s">
        <v>137</v>
      </c>
      <c r="D940" s="89">
        <v>2016</v>
      </c>
      <c r="E940" s="90">
        <v>3614875</v>
      </c>
      <c r="F940" s="84"/>
      <c r="G940" s="84"/>
    </row>
    <row r="941" spans="2:7" ht="13.5" customHeight="1">
      <c r="B941" s="89" t="s">
        <v>31</v>
      </c>
      <c r="C941" s="89" t="s">
        <v>134</v>
      </c>
      <c r="D941" s="89">
        <v>2016</v>
      </c>
      <c r="E941" s="90">
        <v>3621546.09</v>
      </c>
      <c r="F941" s="84"/>
      <c r="G941" s="84"/>
    </row>
    <row r="942" spans="2:7" ht="13.5" customHeight="1">
      <c r="B942" s="89" t="s">
        <v>86</v>
      </c>
      <c r="C942" s="89" t="s">
        <v>140</v>
      </c>
      <c r="D942" s="89">
        <v>2016</v>
      </c>
      <c r="E942" s="90">
        <v>3737946.4954894963</v>
      </c>
      <c r="F942" s="84"/>
      <c r="G942" s="84"/>
    </row>
    <row r="943" spans="2:7" ht="13.5" customHeight="1">
      <c r="B943" s="89" t="s">
        <v>77</v>
      </c>
      <c r="C943" s="89" t="s">
        <v>137</v>
      </c>
      <c r="D943" s="89">
        <v>2016</v>
      </c>
      <c r="E943" s="90">
        <v>3786288</v>
      </c>
      <c r="F943" s="84"/>
      <c r="G943" s="84"/>
    </row>
    <row r="944" spans="2:7" ht="13.5" customHeight="1">
      <c r="B944" s="89" t="s">
        <v>73</v>
      </c>
      <c r="C944" s="89" t="s">
        <v>134</v>
      </c>
      <c r="D944" s="89">
        <v>2016</v>
      </c>
      <c r="E944" s="90">
        <v>4096345.12</v>
      </c>
      <c r="F944" s="84"/>
      <c r="G944" s="84"/>
    </row>
    <row r="945" spans="2:7" ht="13.5" customHeight="1">
      <c r="B945" s="89" t="s">
        <v>233</v>
      </c>
      <c r="C945" s="89" t="s">
        <v>137</v>
      </c>
      <c r="D945" s="89">
        <v>2016</v>
      </c>
      <c r="E945" s="90">
        <v>4635041</v>
      </c>
      <c r="F945" s="84"/>
      <c r="G945" s="84"/>
    </row>
    <row r="946" spans="2:7" ht="13.5" customHeight="1">
      <c r="B946" s="89" t="s">
        <v>230</v>
      </c>
      <c r="C946" s="89" t="s">
        <v>137</v>
      </c>
      <c r="D946" s="89">
        <v>2016</v>
      </c>
      <c r="E946" s="90">
        <v>4790892</v>
      </c>
      <c r="F946" s="84"/>
      <c r="G946" s="84"/>
    </row>
    <row r="947" spans="2:7" ht="13.5" customHeight="1">
      <c r="B947" s="89" t="s">
        <v>176</v>
      </c>
      <c r="C947" s="89" t="s">
        <v>216</v>
      </c>
      <c r="D947" s="89">
        <v>2016</v>
      </c>
      <c r="E947" s="90">
        <v>5106231</v>
      </c>
      <c r="F947" s="84"/>
      <c r="G947" s="84"/>
    </row>
    <row r="948" spans="2:7" ht="13.5" customHeight="1">
      <c r="B948" s="89" t="s">
        <v>111</v>
      </c>
      <c r="C948" s="89" t="s">
        <v>134</v>
      </c>
      <c r="D948" s="89">
        <v>2016</v>
      </c>
      <c r="E948" s="90">
        <v>5705915</v>
      </c>
      <c r="F948" s="84"/>
      <c r="G948" s="84"/>
    </row>
    <row r="949" spans="2:7" ht="13.5" customHeight="1">
      <c r="B949" s="89" t="s">
        <v>74</v>
      </c>
      <c r="C949" s="89" t="s">
        <v>143</v>
      </c>
      <c r="D949" s="89">
        <v>2016</v>
      </c>
      <c r="E949" s="90">
        <v>5889410.5499999998</v>
      </c>
      <c r="F949" s="84"/>
      <c r="G949" s="84"/>
    </row>
    <row r="950" spans="2:7" ht="13.5" customHeight="1">
      <c r="B950" s="89" t="s">
        <v>201</v>
      </c>
      <c r="C950" s="89" t="s">
        <v>136</v>
      </c>
      <c r="D950" s="89">
        <v>2016</v>
      </c>
      <c r="E950" s="90">
        <v>6515718.8300000001</v>
      </c>
      <c r="F950" s="84"/>
      <c r="G950" s="84"/>
    </row>
    <row r="951" spans="2:7" ht="13.5" customHeight="1">
      <c r="B951" s="89" t="s">
        <v>92</v>
      </c>
      <c r="C951" s="89" t="s">
        <v>139</v>
      </c>
      <c r="D951" s="89">
        <v>2016</v>
      </c>
      <c r="E951" s="90">
        <v>7217240.21</v>
      </c>
      <c r="F951" s="84"/>
      <c r="G951" s="84"/>
    </row>
    <row r="952" spans="2:7" ht="13.5" customHeight="1">
      <c r="B952" s="89" t="s">
        <v>176</v>
      </c>
      <c r="C952" s="89" t="s">
        <v>132</v>
      </c>
      <c r="D952" s="89">
        <v>2016</v>
      </c>
      <c r="E952" s="90">
        <v>7248631</v>
      </c>
      <c r="F952" s="84"/>
      <c r="G952" s="84"/>
    </row>
    <row r="953" spans="2:7" ht="13.5" customHeight="1">
      <c r="B953" s="89" t="s">
        <v>69</v>
      </c>
      <c r="C953" s="89" t="s">
        <v>136</v>
      </c>
      <c r="D953" s="89">
        <v>2016</v>
      </c>
      <c r="E953" s="90">
        <v>7376103.3600000003</v>
      </c>
      <c r="F953" s="84"/>
      <c r="G953" s="84"/>
    </row>
    <row r="954" spans="2:7" ht="13.5" customHeight="1">
      <c r="B954" s="89" t="s">
        <v>160</v>
      </c>
      <c r="C954" s="89" t="s">
        <v>139</v>
      </c>
      <c r="D954" s="89">
        <v>2016</v>
      </c>
      <c r="E954" s="90">
        <v>7580276.1600000001</v>
      </c>
      <c r="F954" s="84"/>
      <c r="G954" s="84"/>
    </row>
    <row r="955" spans="2:7" ht="13.5" customHeight="1">
      <c r="B955" s="89" t="s">
        <v>109</v>
      </c>
      <c r="C955" s="89" t="s">
        <v>139</v>
      </c>
      <c r="D955" s="89">
        <v>2016</v>
      </c>
      <c r="E955" s="90">
        <v>7679561.5200000005</v>
      </c>
      <c r="F955" s="84"/>
      <c r="G955" s="84"/>
    </row>
    <row r="956" spans="2:7" ht="13.5" customHeight="1">
      <c r="B956" s="89" t="s">
        <v>2</v>
      </c>
      <c r="C956" s="89" t="s">
        <v>133</v>
      </c>
      <c r="D956" s="89">
        <v>2016</v>
      </c>
      <c r="E956" s="90">
        <v>7839781.7699999996</v>
      </c>
      <c r="F956" s="84"/>
      <c r="G956" s="84"/>
    </row>
    <row r="957" spans="2:7" ht="13.5" customHeight="1">
      <c r="B957" s="89" t="s">
        <v>87</v>
      </c>
      <c r="C957" s="89" t="s">
        <v>140</v>
      </c>
      <c r="D957" s="89">
        <v>2016</v>
      </c>
      <c r="E957" s="90">
        <v>8528550.4299999997</v>
      </c>
      <c r="F957" s="84"/>
      <c r="G957" s="84"/>
    </row>
    <row r="958" spans="2:7" ht="13.5" customHeight="1">
      <c r="B958" s="89" t="s">
        <v>69</v>
      </c>
      <c r="C958" s="89" t="s">
        <v>134</v>
      </c>
      <c r="D958" s="89">
        <v>2016</v>
      </c>
      <c r="E958" s="90">
        <v>8655521.3300000019</v>
      </c>
      <c r="F958" s="84"/>
      <c r="G958" s="84"/>
    </row>
    <row r="959" spans="2:7" ht="13.5" customHeight="1">
      <c r="B959" s="89" t="s">
        <v>64</v>
      </c>
      <c r="C959" s="89" t="s">
        <v>143</v>
      </c>
      <c r="D959" s="89">
        <v>2016</v>
      </c>
      <c r="E959" s="90">
        <v>8787312</v>
      </c>
      <c r="F959" s="84"/>
      <c r="G959" s="84"/>
    </row>
    <row r="960" spans="2:7" ht="13.5" customHeight="1">
      <c r="B960" s="89" t="s">
        <v>72</v>
      </c>
      <c r="C960" s="89" t="s">
        <v>135</v>
      </c>
      <c r="D960" s="89">
        <v>2016</v>
      </c>
      <c r="E960" s="90">
        <v>9407264.6901611313</v>
      </c>
      <c r="F960" s="84"/>
      <c r="G960" s="84"/>
    </row>
    <row r="961" spans="2:7" ht="13.5" customHeight="1">
      <c r="B961" s="89" t="s">
        <v>80</v>
      </c>
      <c r="C961" s="89" t="s">
        <v>136</v>
      </c>
      <c r="D961" s="89">
        <v>2016</v>
      </c>
      <c r="E961" s="90">
        <v>9452234.3240549397</v>
      </c>
      <c r="F961" s="84"/>
      <c r="G961" s="84"/>
    </row>
    <row r="962" spans="2:7" ht="13.5" customHeight="1">
      <c r="B962" s="89" t="s">
        <v>72</v>
      </c>
      <c r="C962" s="89" t="s">
        <v>216</v>
      </c>
      <c r="D962" s="89">
        <v>2016</v>
      </c>
      <c r="E962" s="90">
        <v>9457572.8148014173</v>
      </c>
      <c r="F962" s="84"/>
      <c r="G962" s="84"/>
    </row>
    <row r="963" spans="2:7" ht="13.5" customHeight="1">
      <c r="B963" s="89" t="s">
        <v>88</v>
      </c>
      <c r="C963" s="89" t="s">
        <v>139</v>
      </c>
      <c r="D963" s="89">
        <v>2016</v>
      </c>
      <c r="E963" s="90">
        <v>11030575.328801326</v>
      </c>
      <c r="F963" s="84"/>
      <c r="G963" s="84"/>
    </row>
    <row r="964" spans="2:7" ht="13.5" customHeight="1">
      <c r="B964" s="89" t="s">
        <v>71</v>
      </c>
      <c r="C964" s="89" t="s">
        <v>137</v>
      </c>
      <c r="D964" s="89">
        <v>2016</v>
      </c>
      <c r="E964" s="90">
        <v>11106313.714744886</v>
      </c>
      <c r="F964" s="84"/>
      <c r="G964" s="84"/>
    </row>
    <row r="965" spans="2:7" ht="13.5" customHeight="1">
      <c r="B965" s="89" t="s">
        <v>111</v>
      </c>
      <c r="C965" s="89" t="s">
        <v>139</v>
      </c>
      <c r="D965" s="89">
        <v>2016</v>
      </c>
      <c r="E965" s="90">
        <v>11240809</v>
      </c>
      <c r="F965" s="84"/>
      <c r="G965" s="84"/>
    </row>
    <row r="966" spans="2:7" ht="13.5" customHeight="1">
      <c r="B966" s="89" t="s">
        <v>70</v>
      </c>
      <c r="C966" s="89" t="s">
        <v>143</v>
      </c>
      <c r="D966" s="89">
        <v>2016</v>
      </c>
      <c r="E966" s="90">
        <v>12370038.595830373</v>
      </c>
      <c r="F966" s="84"/>
      <c r="G966" s="84"/>
    </row>
    <row r="967" spans="2:7" ht="13.5" customHeight="1">
      <c r="B967" s="89" t="s">
        <v>78</v>
      </c>
      <c r="C967" s="89" t="s">
        <v>132</v>
      </c>
      <c r="D967" s="89">
        <v>2016</v>
      </c>
      <c r="E967" s="90">
        <v>12377815.970000001</v>
      </c>
      <c r="F967" s="84"/>
      <c r="G967" s="84"/>
    </row>
    <row r="968" spans="2:7" ht="13.5" customHeight="1">
      <c r="B968" s="89" t="s">
        <v>70</v>
      </c>
      <c r="C968" s="89" t="s">
        <v>139</v>
      </c>
      <c r="D968" s="89">
        <v>2016</v>
      </c>
      <c r="E968" s="90">
        <v>13081097.311453592</v>
      </c>
      <c r="F968" s="84"/>
      <c r="G968" s="84"/>
    </row>
    <row r="969" spans="2:7" ht="13.5" customHeight="1">
      <c r="B969" s="89" t="s">
        <v>86</v>
      </c>
      <c r="C969" s="89" t="s">
        <v>139</v>
      </c>
      <c r="D969" s="89">
        <v>2016</v>
      </c>
      <c r="E969" s="90">
        <v>15182463.309636176</v>
      </c>
      <c r="F969" s="84"/>
      <c r="G969" s="84"/>
    </row>
    <row r="970" spans="2:7" ht="13.5" customHeight="1">
      <c r="B970" s="89" t="s">
        <v>80</v>
      </c>
      <c r="C970" s="89" t="s">
        <v>140</v>
      </c>
      <c r="D970" s="89">
        <v>2016</v>
      </c>
      <c r="E970" s="90">
        <v>17461037.980000004</v>
      </c>
      <c r="F970" s="84"/>
      <c r="G970" s="84"/>
    </row>
    <row r="971" spans="2:7" ht="13.5" customHeight="1">
      <c r="B971" s="89" t="s">
        <v>83</v>
      </c>
      <c r="C971" s="89" t="s">
        <v>139</v>
      </c>
      <c r="D971" s="89">
        <v>2016</v>
      </c>
      <c r="E971" s="90">
        <v>17821360.861906845</v>
      </c>
      <c r="F971" s="84"/>
      <c r="G971" s="84"/>
    </row>
    <row r="972" spans="2:7" ht="13.5" customHeight="1">
      <c r="B972" s="89" t="s">
        <v>81</v>
      </c>
      <c r="C972" s="89" t="s">
        <v>132</v>
      </c>
      <c r="D972" s="89">
        <v>2016</v>
      </c>
      <c r="E972" s="90">
        <v>18480720.191847302</v>
      </c>
      <c r="F972" s="84"/>
      <c r="G972" s="84"/>
    </row>
    <row r="973" spans="2:7" ht="13.5" customHeight="1">
      <c r="B973" s="89" t="s">
        <v>70</v>
      </c>
      <c r="C973" s="94" t="s">
        <v>135</v>
      </c>
      <c r="D973" s="100">
        <v>2016</v>
      </c>
      <c r="E973" s="101">
        <v>18924184.933637422</v>
      </c>
      <c r="F973" s="84"/>
      <c r="G973" s="84"/>
    </row>
    <row r="974" spans="2:7" ht="13.5" customHeight="1">
      <c r="B974" s="89" t="s">
        <v>253</v>
      </c>
      <c r="C974" s="89" t="s">
        <v>135</v>
      </c>
      <c r="D974" s="89">
        <v>2016</v>
      </c>
      <c r="E974" s="90">
        <v>19331717.699999999</v>
      </c>
      <c r="F974" s="84"/>
      <c r="G974" s="84"/>
    </row>
    <row r="975" spans="2:7" ht="13.5" customHeight="1">
      <c r="B975" s="89" t="s">
        <v>81</v>
      </c>
      <c r="C975" s="89" t="s">
        <v>140</v>
      </c>
      <c r="D975" s="89">
        <v>2016</v>
      </c>
      <c r="E975" s="90">
        <v>19807530.248152737</v>
      </c>
      <c r="F975" s="84"/>
      <c r="G975" s="84"/>
    </row>
    <row r="976" spans="2:7" ht="13.5" customHeight="1">
      <c r="B976" s="89" t="s">
        <v>76</v>
      </c>
      <c r="C976" s="89" t="s">
        <v>139</v>
      </c>
      <c r="D976" s="89">
        <v>2016</v>
      </c>
      <c r="E976" s="90">
        <v>22223920.57</v>
      </c>
      <c r="F976" s="84"/>
      <c r="G976" s="84"/>
    </row>
    <row r="977" spans="2:7" ht="13.5" customHeight="1">
      <c r="B977" s="89" t="s">
        <v>72</v>
      </c>
      <c r="C977" s="89" t="s">
        <v>143</v>
      </c>
      <c r="D977" s="89">
        <v>2016</v>
      </c>
      <c r="E977" s="90">
        <v>30461874.354313776</v>
      </c>
      <c r="F977" s="84"/>
      <c r="G977" s="84"/>
    </row>
    <row r="978" spans="2:7" ht="13.5" customHeight="1">
      <c r="B978" s="89" t="s">
        <v>96</v>
      </c>
      <c r="C978" s="89" t="s">
        <v>137</v>
      </c>
      <c r="D978" s="89">
        <v>2016</v>
      </c>
      <c r="E978" s="90">
        <v>30830258</v>
      </c>
      <c r="F978" s="84"/>
      <c r="G978" s="84"/>
    </row>
    <row r="979" spans="2:7" ht="13.5" customHeight="1">
      <c r="B979" s="89" t="s">
        <v>253</v>
      </c>
      <c r="C979" s="89" t="s">
        <v>140</v>
      </c>
      <c r="D979" s="89">
        <v>2016</v>
      </c>
      <c r="E979" s="90">
        <v>31352359.497718502</v>
      </c>
      <c r="F979" s="84"/>
      <c r="G979" s="84"/>
    </row>
    <row r="980" spans="2:7" ht="13.5" customHeight="1">
      <c r="B980" s="89" t="s">
        <v>70</v>
      </c>
      <c r="C980" s="89" t="s">
        <v>134</v>
      </c>
      <c r="D980" s="89">
        <v>2016</v>
      </c>
      <c r="E980" s="90">
        <v>32885103.915046021</v>
      </c>
      <c r="F980" s="84"/>
      <c r="G980" s="84"/>
    </row>
    <row r="981" spans="2:7" ht="13.5" customHeight="1">
      <c r="B981" s="89" t="s">
        <v>72</v>
      </c>
      <c r="C981" s="89" t="s">
        <v>139</v>
      </c>
      <c r="D981" s="89">
        <v>2016</v>
      </c>
      <c r="E981" s="90">
        <v>33432406.292961683</v>
      </c>
      <c r="F981" s="84"/>
      <c r="G981" s="84"/>
    </row>
    <row r="982" spans="2:7" ht="13.5" customHeight="1">
      <c r="B982" s="89" t="s">
        <v>83</v>
      </c>
      <c r="C982" s="89" t="s">
        <v>143</v>
      </c>
      <c r="D982" s="89">
        <v>2016</v>
      </c>
      <c r="E982" s="90">
        <v>40967983.16446957</v>
      </c>
      <c r="F982" s="84"/>
      <c r="G982" s="84"/>
    </row>
    <row r="983" spans="2:7" ht="13.5" customHeight="1">
      <c r="B983" s="89" t="s">
        <v>3</v>
      </c>
      <c r="C983" s="89" t="s">
        <v>143</v>
      </c>
      <c r="D983" s="89">
        <v>2016</v>
      </c>
      <c r="E983" s="90">
        <v>48217937.160000056</v>
      </c>
      <c r="F983" s="84"/>
      <c r="G983" s="84"/>
    </row>
    <row r="984" spans="2:7" ht="13.5" customHeight="1">
      <c r="B984" s="89" t="s">
        <v>75</v>
      </c>
      <c r="C984" s="89" t="s">
        <v>216</v>
      </c>
      <c r="D984" s="89">
        <v>2016</v>
      </c>
      <c r="E984" s="90">
        <v>49947446.490000002</v>
      </c>
      <c r="F984" s="84"/>
      <c r="G984" s="84"/>
    </row>
    <row r="985" spans="2:7" ht="13.5" customHeight="1">
      <c r="B985" s="89" t="s">
        <v>70</v>
      </c>
      <c r="C985" s="89" t="s">
        <v>140</v>
      </c>
      <c r="D985" s="89">
        <v>2016</v>
      </c>
      <c r="E985" s="90">
        <v>53775446.057759821</v>
      </c>
      <c r="F985" s="84"/>
      <c r="G985" s="84"/>
    </row>
    <row r="986" spans="2:7" ht="13.5" customHeight="1">
      <c r="B986" s="89" t="s">
        <v>253</v>
      </c>
      <c r="C986" s="89" t="s">
        <v>134</v>
      </c>
      <c r="D986" s="89">
        <v>2016</v>
      </c>
      <c r="E986" s="90">
        <v>55075445.977795318</v>
      </c>
      <c r="F986" s="84"/>
      <c r="G986" s="84"/>
    </row>
    <row r="987" spans="2:7" ht="13.5" customHeight="1">
      <c r="B987" s="89" t="s">
        <v>3</v>
      </c>
      <c r="C987" s="89" t="s">
        <v>134</v>
      </c>
      <c r="D987" s="89">
        <v>2016</v>
      </c>
      <c r="E987" s="90">
        <v>65282000</v>
      </c>
      <c r="F987" s="84"/>
      <c r="G987" s="84"/>
    </row>
    <row r="988" spans="2:7" ht="13.5" customHeight="1">
      <c r="B988" s="89" t="s">
        <v>72</v>
      </c>
      <c r="C988" s="89" t="s">
        <v>140</v>
      </c>
      <c r="D988" s="89">
        <v>2016</v>
      </c>
      <c r="E988" s="90">
        <v>77984369.847761989</v>
      </c>
      <c r="F988" s="84"/>
      <c r="G988" s="84"/>
    </row>
    <row r="989" spans="2:7" ht="13.5" customHeight="1">
      <c r="B989" s="89" t="s">
        <v>253</v>
      </c>
      <c r="C989" s="89" t="s">
        <v>139</v>
      </c>
      <c r="D989" s="89">
        <v>2016</v>
      </c>
      <c r="E989" s="90">
        <v>78807233.164358795</v>
      </c>
      <c r="F989" s="84"/>
      <c r="G989" s="84"/>
    </row>
    <row r="990" spans="2:7" ht="13.5" customHeight="1">
      <c r="B990" s="89" t="s">
        <v>86</v>
      </c>
      <c r="C990" s="89" t="s">
        <v>216</v>
      </c>
      <c r="D990" s="89">
        <v>2016</v>
      </c>
      <c r="E990" s="90">
        <v>81912100.137967408</v>
      </c>
      <c r="F990" s="84"/>
      <c r="G990" s="84"/>
    </row>
    <row r="991" spans="2:7" ht="13.5" customHeight="1">
      <c r="B991" s="89" t="s">
        <v>69</v>
      </c>
      <c r="C991" s="89" t="s">
        <v>135</v>
      </c>
      <c r="D991" s="89">
        <v>2016</v>
      </c>
      <c r="E991" s="90">
        <v>130960220.35999998</v>
      </c>
      <c r="F991" s="84"/>
      <c r="G991" s="84"/>
    </row>
    <row r="992" spans="2:7" ht="13.5" customHeight="1">
      <c r="B992" s="89" t="s">
        <v>86</v>
      </c>
      <c r="C992" s="89" t="s">
        <v>133</v>
      </c>
      <c r="D992" s="89">
        <v>2016</v>
      </c>
      <c r="E992" s="90">
        <v>135198497.18331844</v>
      </c>
      <c r="F992" s="84"/>
      <c r="G992" s="84"/>
    </row>
    <row r="993" spans="2:7" ht="13.5" customHeight="1">
      <c r="B993" s="89" t="s">
        <v>69</v>
      </c>
      <c r="C993" s="89" t="s">
        <v>143</v>
      </c>
      <c r="D993" s="89">
        <v>2016</v>
      </c>
      <c r="E993" s="90">
        <f>140575841.54</f>
        <v>140575841.53999999</v>
      </c>
      <c r="F993" s="84"/>
      <c r="G993" s="84"/>
    </row>
    <row r="994" spans="2:7" ht="13.5" customHeight="1">
      <c r="B994" s="89" t="s">
        <v>69</v>
      </c>
      <c r="C994" s="89" t="s">
        <v>139</v>
      </c>
      <c r="D994" s="89">
        <v>2016</v>
      </c>
      <c r="E994" s="90">
        <v>156539940.31</v>
      </c>
      <c r="F994" s="84"/>
      <c r="G994" s="84"/>
    </row>
    <row r="995" spans="2:7" ht="13.5" customHeight="1">
      <c r="B995" s="89" t="s">
        <v>3</v>
      </c>
      <c r="C995" s="92" t="s">
        <v>136</v>
      </c>
      <c r="D995" s="89">
        <v>2016</v>
      </c>
      <c r="E995" s="90">
        <v>174260000</v>
      </c>
      <c r="F995" s="84"/>
      <c r="G995" s="84"/>
    </row>
    <row r="996" spans="2:7" ht="13.5" customHeight="1">
      <c r="B996" s="89" t="s">
        <v>69</v>
      </c>
      <c r="C996" s="89" t="s">
        <v>137</v>
      </c>
      <c r="D996" s="89">
        <v>2016</v>
      </c>
      <c r="E996" s="90">
        <v>185058623.59999999</v>
      </c>
      <c r="F996" s="84"/>
      <c r="G996" s="84"/>
    </row>
    <row r="997" spans="2:7" ht="13.5" customHeight="1">
      <c r="B997" s="89" t="s">
        <v>75</v>
      </c>
      <c r="C997" s="89" t="s">
        <v>137</v>
      </c>
      <c r="D997" s="89">
        <v>2016</v>
      </c>
      <c r="E997" s="90">
        <v>220421501.49000001</v>
      </c>
      <c r="F997" s="84"/>
      <c r="G997" s="84"/>
    </row>
    <row r="998" spans="2:7" ht="13.5" customHeight="1">
      <c r="B998" s="89" t="s">
        <v>74</v>
      </c>
      <c r="C998" s="89" t="s">
        <v>133</v>
      </c>
      <c r="D998" s="89">
        <v>2016</v>
      </c>
      <c r="E998" s="90">
        <v>254795707.88999999</v>
      </c>
      <c r="F998" s="84"/>
      <c r="G998" s="84"/>
    </row>
    <row r="999" spans="2:7" ht="13.5" customHeight="1">
      <c r="B999" s="89" t="s">
        <v>86</v>
      </c>
      <c r="C999" s="89" t="s">
        <v>132</v>
      </c>
      <c r="D999" s="89">
        <v>2016</v>
      </c>
      <c r="E999" s="90">
        <v>262032521.34061</v>
      </c>
      <c r="F999" s="84"/>
      <c r="G999" s="84"/>
    </row>
    <row r="1000" spans="2:7" ht="13.5" customHeight="1">
      <c r="B1000" s="89" t="s">
        <v>74</v>
      </c>
      <c r="C1000" s="89" t="s">
        <v>216</v>
      </c>
      <c r="D1000" s="89">
        <v>2016</v>
      </c>
      <c r="E1000" s="90">
        <v>268363313.13</v>
      </c>
      <c r="F1000" s="84"/>
      <c r="G1000" s="84"/>
    </row>
    <row r="1001" spans="2:7" ht="13.5" customHeight="1">
      <c r="B1001" s="89" t="s">
        <v>69</v>
      </c>
      <c r="C1001" s="89" t="s">
        <v>140</v>
      </c>
      <c r="D1001" s="89">
        <v>2016</v>
      </c>
      <c r="E1001" s="90">
        <v>333764288.63000005</v>
      </c>
      <c r="F1001" s="84"/>
      <c r="G1001" s="84"/>
    </row>
    <row r="1002" spans="2:7" ht="13.5" customHeight="1">
      <c r="B1002" s="89" t="s">
        <v>69</v>
      </c>
      <c r="C1002" s="89" t="s">
        <v>133</v>
      </c>
      <c r="D1002" s="89">
        <v>2016</v>
      </c>
      <c r="E1002" s="90">
        <v>412388880.36000007</v>
      </c>
      <c r="F1002" s="84"/>
      <c r="G1002" s="84"/>
    </row>
    <row r="1003" spans="2:7" ht="13.5" customHeight="1">
      <c r="B1003" s="89" t="s">
        <v>3</v>
      </c>
      <c r="C1003" s="89" t="s">
        <v>133</v>
      </c>
      <c r="D1003" s="89">
        <v>2016</v>
      </c>
      <c r="E1003" s="90">
        <v>510811000</v>
      </c>
      <c r="F1003" s="84"/>
      <c r="G1003" s="84"/>
    </row>
    <row r="1004" spans="2:7" ht="13.5" customHeight="1">
      <c r="B1004" s="89" t="s">
        <v>3</v>
      </c>
      <c r="C1004" s="89" t="s">
        <v>135</v>
      </c>
      <c r="D1004" s="89">
        <v>2016</v>
      </c>
      <c r="E1004" s="90">
        <v>580671000</v>
      </c>
      <c r="F1004" s="84"/>
      <c r="G1004" s="84"/>
    </row>
    <row r="1005" spans="2:7" ht="13.5" customHeight="1">
      <c r="B1005" s="89" t="s">
        <v>3</v>
      </c>
      <c r="C1005" s="89" t="s">
        <v>216</v>
      </c>
      <c r="D1005" s="89">
        <v>2016</v>
      </c>
      <c r="E1005" s="90">
        <v>581321000</v>
      </c>
      <c r="F1005" s="84"/>
      <c r="G1005" s="84"/>
    </row>
    <row r="1006" spans="2:7" ht="13.5" customHeight="1">
      <c r="B1006" s="89" t="s">
        <v>3</v>
      </c>
      <c r="C1006" s="92" t="s">
        <v>139</v>
      </c>
      <c r="D1006" s="89">
        <v>2016</v>
      </c>
      <c r="E1006" s="90">
        <v>733651000</v>
      </c>
      <c r="F1006" s="84"/>
      <c r="G1006" s="84"/>
    </row>
    <row r="1007" spans="2:7" ht="13.5" customHeight="1">
      <c r="B1007" s="89" t="s">
        <v>69</v>
      </c>
      <c r="C1007" s="89" t="s">
        <v>216</v>
      </c>
      <c r="D1007" s="89">
        <v>2016</v>
      </c>
      <c r="E1007" s="90">
        <v>883116261.14999998</v>
      </c>
      <c r="F1007" s="84"/>
      <c r="G1007" s="84"/>
    </row>
    <row r="1008" spans="2:7" ht="13.5" customHeight="1">
      <c r="B1008" s="89" t="s">
        <v>3</v>
      </c>
      <c r="C1008" s="89" t="s">
        <v>137</v>
      </c>
      <c r="D1008" s="89">
        <v>2016</v>
      </c>
      <c r="E1008" s="90">
        <v>1081254000</v>
      </c>
      <c r="F1008" s="84"/>
      <c r="G1008" s="84"/>
    </row>
    <row r="1009" spans="2:7" ht="13.5" customHeight="1">
      <c r="B1009" s="89" t="s">
        <v>74</v>
      </c>
      <c r="C1009" s="89" t="s">
        <v>132</v>
      </c>
      <c r="D1009" s="89">
        <v>2016</v>
      </c>
      <c r="E1009" s="90">
        <v>1199205918.1624899</v>
      </c>
      <c r="F1009" s="84"/>
      <c r="G1009" s="84"/>
    </row>
    <row r="1010" spans="2:7" ht="13.5" customHeight="1">
      <c r="B1010" s="89" t="s">
        <v>3</v>
      </c>
      <c r="C1010" s="89" t="s">
        <v>140</v>
      </c>
      <c r="D1010" s="89">
        <v>2016</v>
      </c>
      <c r="E1010" s="90">
        <v>1389487000</v>
      </c>
      <c r="F1010" s="84"/>
      <c r="G1010" s="84"/>
    </row>
    <row r="1011" spans="2:7" ht="13.5" customHeight="1">
      <c r="B1011" s="89" t="s">
        <v>69</v>
      </c>
      <c r="C1011" s="89" t="s">
        <v>132</v>
      </c>
      <c r="D1011" s="89">
        <v>2016</v>
      </c>
      <c r="E1011" s="90">
        <v>3188010738.3299999</v>
      </c>
      <c r="F1011" s="84"/>
      <c r="G1011" s="84"/>
    </row>
    <row r="1012" spans="2:7" ht="13.5" customHeight="1">
      <c r="B1012" s="89" t="s">
        <v>3</v>
      </c>
      <c r="C1012" s="89" t="s">
        <v>132</v>
      </c>
      <c r="D1012" s="89">
        <v>2016</v>
      </c>
      <c r="E1012" s="90">
        <v>4207799062.8400002</v>
      </c>
      <c r="F1012" s="84"/>
      <c r="G1012" s="84"/>
    </row>
    <row r="1013" spans="2:7" ht="13.5" customHeight="1">
      <c r="B1013" s="89" t="s">
        <v>215</v>
      </c>
      <c r="C1013" s="89" t="s">
        <v>135</v>
      </c>
      <c r="D1013" s="89">
        <v>2017</v>
      </c>
      <c r="E1013" s="90">
        <v>64.180000000000007</v>
      </c>
      <c r="F1013" s="84"/>
      <c r="G1013" s="84"/>
    </row>
    <row r="1014" spans="2:7" ht="13.5" customHeight="1">
      <c r="B1014" s="89" t="s">
        <v>215</v>
      </c>
      <c r="C1014" s="89" t="s">
        <v>137</v>
      </c>
      <c r="D1014" s="89">
        <v>2017</v>
      </c>
      <c r="E1014" s="90">
        <v>105.67</v>
      </c>
      <c r="F1014" s="84"/>
      <c r="G1014" s="84"/>
    </row>
    <row r="1015" spans="2:7" ht="13.5" customHeight="1">
      <c r="B1015" s="89" t="s">
        <v>220</v>
      </c>
      <c r="C1015" s="89" t="s">
        <v>143</v>
      </c>
      <c r="D1015" s="89">
        <v>2017</v>
      </c>
      <c r="E1015" s="90">
        <v>315.24</v>
      </c>
      <c r="F1015" s="84"/>
      <c r="G1015" s="84"/>
    </row>
    <row r="1016" spans="2:7" ht="13.5" customHeight="1">
      <c r="B1016" s="89" t="s">
        <v>42</v>
      </c>
      <c r="C1016" s="89" t="s">
        <v>143</v>
      </c>
      <c r="D1016" s="89">
        <v>2017</v>
      </c>
      <c r="E1016" s="90">
        <v>500</v>
      </c>
      <c r="F1016" s="84"/>
      <c r="G1016" s="84"/>
    </row>
    <row r="1017" spans="2:7" ht="13.5" customHeight="1">
      <c r="B1017" s="89" t="s">
        <v>82</v>
      </c>
      <c r="C1017" s="89" t="s">
        <v>143</v>
      </c>
      <c r="D1017" s="89">
        <v>2017</v>
      </c>
      <c r="E1017" s="90">
        <v>510</v>
      </c>
      <c r="F1017" s="84"/>
      <c r="G1017" s="84"/>
    </row>
    <row r="1018" spans="2:7" ht="13.5" customHeight="1">
      <c r="B1018" s="89" t="s">
        <v>215</v>
      </c>
      <c r="C1018" s="89" t="s">
        <v>136</v>
      </c>
      <c r="D1018" s="89">
        <v>2017</v>
      </c>
      <c r="E1018" s="90">
        <v>577.61</v>
      </c>
      <c r="F1018" s="84"/>
      <c r="G1018" s="84"/>
    </row>
    <row r="1019" spans="2:7" ht="13.5" customHeight="1">
      <c r="B1019" s="89" t="s">
        <v>70</v>
      </c>
      <c r="C1019" s="89" t="s">
        <v>136</v>
      </c>
      <c r="D1019" s="89">
        <v>2017</v>
      </c>
      <c r="E1019" s="90">
        <v>757.33</v>
      </c>
      <c r="F1019" s="84"/>
      <c r="G1019" s="84"/>
    </row>
    <row r="1020" spans="2:7" ht="13.5" customHeight="1">
      <c r="B1020" s="89" t="s">
        <v>180</v>
      </c>
      <c r="C1020" s="89" t="s">
        <v>143</v>
      </c>
      <c r="D1020" s="89">
        <v>2017</v>
      </c>
      <c r="E1020" s="90">
        <v>1154</v>
      </c>
      <c r="F1020" s="84"/>
      <c r="G1020" s="84"/>
    </row>
    <row r="1021" spans="2:7" ht="13.5" customHeight="1">
      <c r="B1021" s="89" t="s">
        <v>240</v>
      </c>
      <c r="C1021" s="89" t="s">
        <v>135</v>
      </c>
      <c r="D1021" s="89">
        <v>2017</v>
      </c>
      <c r="E1021" s="90">
        <v>1229.25</v>
      </c>
      <c r="F1021" s="84"/>
      <c r="G1021" s="84"/>
    </row>
    <row r="1022" spans="2:7" ht="13.5" customHeight="1">
      <c r="B1022" s="89" t="s">
        <v>244</v>
      </c>
      <c r="C1022" s="89" t="s">
        <v>143</v>
      </c>
      <c r="D1022" s="89">
        <v>2017</v>
      </c>
      <c r="E1022" s="90">
        <v>2077</v>
      </c>
      <c r="F1022" s="84"/>
      <c r="G1022" s="84"/>
    </row>
    <row r="1023" spans="2:7" ht="13.5" customHeight="1">
      <c r="B1023" s="89" t="s">
        <v>215</v>
      </c>
      <c r="C1023" s="89" t="s">
        <v>134</v>
      </c>
      <c r="D1023" s="89">
        <v>2017</v>
      </c>
      <c r="E1023" s="90">
        <v>2255.62</v>
      </c>
      <c r="F1023" s="84"/>
      <c r="G1023" s="84"/>
    </row>
    <row r="1024" spans="2:7" ht="13.5" customHeight="1">
      <c r="B1024" s="89" t="s">
        <v>150</v>
      </c>
      <c r="C1024" s="89" t="s">
        <v>137</v>
      </c>
      <c r="D1024" s="89">
        <v>2017</v>
      </c>
      <c r="E1024" s="90">
        <v>3000</v>
      </c>
      <c r="F1024" s="84"/>
      <c r="G1024" s="84"/>
    </row>
    <row r="1025" spans="2:7" ht="13.5" customHeight="1">
      <c r="B1025" s="89" t="s">
        <v>124</v>
      </c>
      <c r="C1025" s="89" t="s">
        <v>143</v>
      </c>
      <c r="D1025" s="89">
        <v>2017</v>
      </c>
      <c r="E1025" s="90">
        <v>3322</v>
      </c>
      <c r="F1025" s="84"/>
      <c r="G1025" s="84"/>
    </row>
    <row r="1026" spans="2:7" ht="13.5" customHeight="1">
      <c r="B1026" s="89" t="s">
        <v>116</v>
      </c>
      <c r="C1026" s="89" t="s">
        <v>143</v>
      </c>
      <c r="D1026" s="89">
        <v>2017</v>
      </c>
      <c r="E1026" s="90">
        <v>4018</v>
      </c>
      <c r="F1026" s="84"/>
      <c r="G1026" s="84"/>
    </row>
    <row r="1027" spans="2:7" ht="13.5" customHeight="1">
      <c r="B1027" s="89" t="s">
        <v>203</v>
      </c>
      <c r="C1027" s="89" t="s">
        <v>137</v>
      </c>
      <c r="D1027" s="89">
        <v>2017</v>
      </c>
      <c r="E1027" s="90">
        <v>5670</v>
      </c>
      <c r="F1027" s="84"/>
      <c r="G1027" s="84"/>
    </row>
    <row r="1028" spans="2:7" ht="13.5" customHeight="1">
      <c r="B1028" s="95" t="s">
        <v>155</v>
      </c>
      <c r="C1028" s="89" t="s">
        <v>137</v>
      </c>
      <c r="D1028" s="89">
        <v>2017</v>
      </c>
      <c r="E1028" s="90">
        <v>7885</v>
      </c>
      <c r="F1028" s="84"/>
      <c r="G1028" s="84"/>
    </row>
    <row r="1029" spans="2:7" ht="13.5" customHeight="1">
      <c r="B1029" s="89" t="s">
        <v>152</v>
      </c>
      <c r="C1029" s="89" t="s">
        <v>137</v>
      </c>
      <c r="D1029" s="89">
        <v>2017</v>
      </c>
      <c r="E1029" s="90">
        <v>7932</v>
      </c>
      <c r="F1029" s="84"/>
      <c r="G1029" s="84"/>
    </row>
    <row r="1030" spans="2:7" ht="13.5" customHeight="1">
      <c r="B1030" s="89" t="s">
        <v>24</v>
      </c>
      <c r="C1030" s="89" t="s">
        <v>143</v>
      </c>
      <c r="D1030" s="89">
        <v>2017</v>
      </c>
      <c r="E1030" s="90">
        <v>8105.13</v>
      </c>
      <c r="F1030" s="84"/>
      <c r="G1030" s="84"/>
    </row>
    <row r="1031" spans="2:7" ht="13.5" customHeight="1">
      <c r="B1031" s="89" t="s">
        <v>240</v>
      </c>
      <c r="C1031" s="89" t="s">
        <v>136</v>
      </c>
      <c r="D1031" s="89">
        <v>2017</v>
      </c>
      <c r="E1031" s="90">
        <v>8786.4699999999993</v>
      </c>
      <c r="F1031" s="84"/>
      <c r="G1031" s="84"/>
    </row>
    <row r="1032" spans="2:7" ht="13.5" customHeight="1">
      <c r="B1032" s="89" t="s">
        <v>220</v>
      </c>
      <c r="C1032" s="89" t="s">
        <v>140</v>
      </c>
      <c r="D1032" s="89">
        <v>2017</v>
      </c>
      <c r="E1032" s="90">
        <v>8943.16</v>
      </c>
      <c r="F1032" s="84"/>
      <c r="G1032" s="84"/>
    </row>
    <row r="1033" spans="2:7" ht="13.5" customHeight="1">
      <c r="B1033" s="89" t="s">
        <v>168</v>
      </c>
      <c r="C1033" s="89" t="s">
        <v>216</v>
      </c>
      <c r="D1033" s="89">
        <v>2017</v>
      </c>
      <c r="E1033" s="90">
        <v>9195</v>
      </c>
      <c r="F1033" s="84"/>
      <c r="G1033" s="84"/>
    </row>
    <row r="1034" spans="2:7" ht="13.5" customHeight="1">
      <c r="B1034" s="89" t="s">
        <v>218</v>
      </c>
      <c r="C1034" s="89" t="s">
        <v>135</v>
      </c>
      <c r="D1034" s="89">
        <v>2017</v>
      </c>
      <c r="E1034" s="90">
        <v>10126.16</v>
      </c>
      <c r="F1034" s="84"/>
      <c r="G1034" s="84"/>
    </row>
    <row r="1035" spans="2:7" ht="13.5" customHeight="1">
      <c r="B1035" s="89" t="s">
        <v>124</v>
      </c>
      <c r="C1035" s="89" t="s">
        <v>216</v>
      </c>
      <c r="D1035" s="89">
        <v>2017</v>
      </c>
      <c r="E1035" s="90">
        <v>10543</v>
      </c>
      <c r="F1035" s="84"/>
      <c r="G1035" s="84"/>
    </row>
    <row r="1036" spans="2:7" ht="13.5" customHeight="1">
      <c r="B1036" s="89" t="s">
        <v>221</v>
      </c>
      <c r="C1036" s="89" t="s">
        <v>140</v>
      </c>
      <c r="D1036" s="89">
        <v>2017</v>
      </c>
      <c r="E1036" s="90">
        <v>17648</v>
      </c>
      <c r="F1036" s="84"/>
      <c r="G1036" s="84"/>
    </row>
    <row r="1037" spans="2:7" ht="13.5" customHeight="1">
      <c r="B1037" s="89" t="s">
        <v>88</v>
      </c>
      <c r="C1037" s="89" t="s">
        <v>135</v>
      </c>
      <c r="D1037" s="89">
        <v>2017</v>
      </c>
      <c r="E1037" s="90">
        <v>19724.190000000002</v>
      </c>
      <c r="F1037" s="84"/>
      <c r="G1037" s="84"/>
    </row>
    <row r="1038" spans="2:7" ht="13.5" customHeight="1">
      <c r="B1038" s="89" t="s">
        <v>190</v>
      </c>
      <c r="C1038" s="89" t="s">
        <v>216</v>
      </c>
      <c r="D1038" s="89">
        <v>2017</v>
      </c>
      <c r="E1038" s="90">
        <v>23472</v>
      </c>
      <c r="F1038" s="84"/>
      <c r="G1038" s="84"/>
    </row>
    <row r="1039" spans="2:7" s="102" customFormat="1" ht="13.5" customHeight="1">
      <c r="B1039" s="89" t="s">
        <v>28</v>
      </c>
      <c r="C1039" s="89" t="s">
        <v>137</v>
      </c>
      <c r="D1039" s="89">
        <v>2017</v>
      </c>
      <c r="E1039" s="90">
        <v>25725</v>
      </c>
    </row>
    <row r="1040" spans="2:7" s="102" customFormat="1" ht="13.5" customHeight="1">
      <c r="B1040" s="89" t="s">
        <v>48</v>
      </c>
      <c r="C1040" s="89" t="s">
        <v>137</v>
      </c>
      <c r="D1040" s="89">
        <v>2017</v>
      </c>
      <c r="E1040" s="90">
        <v>26792</v>
      </c>
    </row>
    <row r="1041" spans="2:7" s="102" customFormat="1" ht="13.5" customHeight="1">
      <c r="B1041" s="89" t="s">
        <v>218</v>
      </c>
      <c r="C1041" s="89" t="s">
        <v>139</v>
      </c>
      <c r="D1041" s="89">
        <v>2017</v>
      </c>
      <c r="E1041" s="90">
        <v>27486.9</v>
      </c>
    </row>
    <row r="1042" spans="2:7" ht="13.5" customHeight="1">
      <c r="B1042" s="89" t="s">
        <v>220</v>
      </c>
      <c r="C1042" s="89" t="s">
        <v>137</v>
      </c>
      <c r="D1042" s="89">
        <v>2017</v>
      </c>
      <c r="E1042" s="90">
        <v>29013.65</v>
      </c>
      <c r="F1042" s="84"/>
      <c r="G1042" s="84"/>
    </row>
    <row r="1043" spans="2:7" ht="13.5" customHeight="1">
      <c r="B1043" s="89" t="s">
        <v>239</v>
      </c>
      <c r="C1043" s="89" t="s">
        <v>137</v>
      </c>
      <c r="D1043" s="89">
        <v>2017</v>
      </c>
      <c r="E1043" s="90">
        <v>30570</v>
      </c>
      <c r="F1043" s="84"/>
      <c r="G1043" s="84"/>
    </row>
    <row r="1044" spans="2:7" ht="13.5" customHeight="1">
      <c r="B1044" s="89" t="s">
        <v>61</v>
      </c>
      <c r="C1044" s="89" t="s">
        <v>137</v>
      </c>
      <c r="D1044" s="89">
        <v>2017</v>
      </c>
      <c r="E1044" s="90">
        <v>36715</v>
      </c>
      <c r="F1044" s="84"/>
      <c r="G1044" s="84"/>
    </row>
    <row r="1045" spans="2:7" ht="13.5" customHeight="1">
      <c r="B1045" s="89" t="s">
        <v>194</v>
      </c>
      <c r="C1045" s="89" t="s">
        <v>137</v>
      </c>
      <c r="D1045" s="89">
        <v>2017</v>
      </c>
      <c r="E1045" s="90">
        <v>38835</v>
      </c>
      <c r="F1045" s="84"/>
      <c r="G1045" s="84"/>
    </row>
    <row r="1046" spans="2:7" ht="13.5" customHeight="1">
      <c r="B1046" s="89" t="s">
        <v>24</v>
      </c>
      <c r="C1046" s="89" t="s">
        <v>135</v>
      </c>
      <c r="D1046" s="89">
        <v>2017</v>
      </c>
      <c r="E1046" s="90">
        <v>40060.33</v>
      </c>
      <c r="F1046" s="84"/>
      <c r="G1046" s="84"/>
    </row>
    <row r="1047" spans="2:7" ht="13.5" customHeight="1">
      <c r="B1047" s="89" t="s">
        <v>218</v>
      </c>
      <c r="C1047" s="89" t="s">
        <v>216</v>
      </c>
      <c r="D1047" s="89">
        <v>2017</v>
      </c>
      <c r="E1047" s="90">
        <v>42989.62</v>
      </c>
      <c r="F1047" s="84"/>
      <c r="G1047" s="84"/>
    </row>
    <row r="1048" spans="2:7" ht="13.5" customHeight="1">
      <c r="B1048" s="89" t="s">
        <v>161</v>
      </c>
      <c r="C1048" s="89" t="s">
        <v>134</v>
      </c>
      <c r="D1048" s="89">
        <v>2017</v>
      </c>
      <c r="E1048" s="90">
        <v>46999.199999999997</v>
      </c>
      <c r="F1048" s="84"/>
      <c r="G1048" s="84"/>
    </row>
    <row r="1049" spans="2:7" ht="13.5" customHeight="1">
      <c r="B1049" s="89" t="s">
        <v>82</v>
      </c>
      <c r="C1049" s="89" t="s">
        <v>135</v>
      </c>
      <c r="D1049" s="89">
        <v>2017</v>
      </c>
      <c r="E1049" s="90">
        <v>49004.989999999991</v>
      </c>
      <c r="F1049" s="84"/>
      <c r="G1049" s="84"/>
    </row>
    <row r="1050" spans="2:7" ht="13.5" customHeight="1">
      <c r="B1050" s="89" t="s">
        <v>58</v>
      </c>
      <c r="C1050" s="89" t="s">
        <v>137</v>
      </c>
      <c r="D1050" s="89">
        <v>2017</v>
      </c>
      <c r="E1050" s="90">
        <v>49840</v>
      </c>
      <c r="F1050" s="84"/>
      <c r="G1050" s="84"/>
    </row>
    <row r="1051" spans="2:7" ht="13.5" customHeight="1">
      <c r="B1051" s="89" t="s">
        <v>166</v>
      </c>
      <c r="C1051" s="89" t="s">
        <v>140</v>
      </c>
      <c r="D1051" s="89">
        <v>2017</v>
      </c>
      <c r="E1051" s="90">
        <v>52352</v>
      </c>
      <c r="F1051" s="84"/>
      <c r="G1051" s="84"/>
    </row>
    <row r="1052" spans="2:7" ht="13.5" customHeight="1">
      <c r="B1052" s="89" t="s">
        <v>39</v>
      </c>
      <c r="C1052" s="89" t="s">
        <v>137</v>
      </c>
      <c r="D1052" s="89">
        <v>2017</v>
      </c>
      <c r="E1052" s="90">
        <v>53643</v>
      </c>
      <c r="F1052" s="84"/>
      <c r="G1052" s="84"/>
    </row>
    <row r="1053" spans="2:7" ht="13.5" customHeight="1">
      <c r="B1053" s="89" t="s">
        <v>225</v>
      </c>
      <c r="C1053" s="89" t="s">
        <v>137</v>
      </c>
      <c r="D1053" s="89">
        <v>2017</v>
      </c>
      <c r="E1053" s="90">
        <v>57302</v>
      </c>
      <c r="F1053" s="84"/>
      <c r="G1053" s="84"/>
    </row>
    <row r="1054" spans="2:7" ht="13.5" customHeight="1">
      <c r="B1054" s="89" t="s">
        <v>179</v>
      </c>
      <c r="C1054" s="89" t="s">
        <v>137</v>
      </c>
      <c r="D1054" s="89">
        <v>2017</v>
      </c>
      <c r="E1054" s="90">
        <v>57440</v>
      </c>
      <c r="F1054" s="84"/>
      <c r="G1054" s="84"/>
    </row>
    <row r="1055" spans="2:7" ht="13.5" customHeight="1">
      <c r="B1055" s="89" t="s">
        <v>182</v>
      </c>
      <c r="C1055" s="89" t="s">
        <v>137</v>
      </c>
      <c r="D1055" s="89">
        <v>2017</v>
      </c>
      <c r="E1055" s="90">
        <v>57641.5</v>
      </c>
      <c r="F1055" s="84"/>
      <c r="G1055" s="84"/>
    </row>
    <row r="1056" spans="2:7" ht="13.5" customHeight="1">
      <c r="B1056" s="89" t="s">
        <v>222</v>
      </c>
      <c r="C1056" s="89" t="s">
        <v>137</v>
      </c>
      <c r="D1056" s="89">
        <v>2017</v>
      </c>
      <c r="E1056" s="90">
        <v>57840</v>
      </c>
      <c r="F1056" s="84"/>
      <c r="G1056" s="84"/>
    </row>
    <row r="1057" spans="2:7" ht="13.5" customHeight="1">
      <c r="B1057" s="89" t="s">
        <v>144</v>
      </c>
      <c r="C1057" s="89" t="s">
        <v>137</v>
      </c>
      <c r="D1057" s="89">
        <v>2017</v>
      </c>
      <c r="E1057" s="90">
        <f>15152+15203+15220+15271</f>
        <v>60846</v>
      </c>
      <c r="F1057" s="84"/>
      <c r="G1057" s="84"/>
    </row>
    <row r="1058" spans="2:7" ht="13.5" customHeight="1">
      <c r="B1058" s="89" t="s">
        <v>193</v>
      </c>
      <c r="C1058" s="89" t="s">
        <v>137</v>
      </c>
      <c r="D1058" s="89">
        <v>2017</v>
      </c>
      <c r="E1058" s="90">
        <v>63168</v>
      </c>
      <c r="F1058" s="84"/>
      <c r="G1058" s="84"/>
    </row>
    <row r="1059" spans="2:7" ht="13.5" customHeight="1">
      <c r="B1059" s="89" t="s">
        <v>22</v>
      </c>
      <c r="C1059" s="89" t="s">
        <v>133</v>
      </c>
      <c r="D1059" s="89">
        <v>2017</v>
      </c>
      <c r="E1059" s="90">
        <v>63368.160084745759</v>
      </c>
      <c r="F1059" s="84"/>
      <c r="G1059" s="84"/>
    </row>
    <row r="1060" spans="2:7" ht="13.5" customHeight="1">
      <c r="B1060" s="89" t="s">
        <v>151</v>
      </c>
      <c r="C1060" s="89" t="s">
        <v>137</v>
      </c>
      <c r="D1060" s="89">
        <v>2017</v>
      </c>
      <c r="E1060" s="90">
        <v>65051</v>
      </c>
      <c r="F1060" s="84"/>
      <c r="G1060" s="84"/>
    </row>
    <row r="1061" spans="2:7" ht="13.5" customHeight="1">
      <c r="B1061" s="89" t="s">
        <v>168</v>
      </c>
      <c r="C1061" s="89" t="s">
        <v>139</v>
      </c>
      <c r="D1061" s="89">
        <v>2017</v>
      </c>
      <c r="E1061" s="90">
        <v>65363</v>
      </c>
      <c r="F1061" s="84"/>
      <c r="G1061" s="84"/>
    </row>
    <row r="1062" spans="2:7" ht="13.5" customHeight="1">
      <c r="B1062" s="89" t="s">
        <v>56</v>
      </c>
      <c r="C1062" s="89" t="s">
        <v>137</v>
      </c>
      <c r="D1062" s="89">
        <v>2017</v>
      </c>
      <c r="E1062" s="90">
        <v>65550.850000000006</v>
      </c>
      <c r="F1062" s="84"/>
      <c r="G1062" s="84"/>
    </row>
    <row r="1063" spans="2:7" ht="13.5" customHeight="1">
      <c r="B1063" s="89" t="s">
        <v>158</v>
      </c>
      <c r="C1063" s="89" t="s">
        <v>137</v>
      </c>
      <c r="D1063" s="89">
        <v>2017</v>
      </c>
      <c r="E1063" s="90">
        <v>66899</v>
      </c>
      <c r="F1063" s="84"/>
      <c r="G1063" s="84"/>
    </row>
    <row r="1064" spans="2:7" ht="13.5" customHeight="1">
      <c r="B1064" s="89" t="s">
        <v>226</v>
      </c>
      <c r="C1064" s="89" t="s">
        <v>137</v>
      </c>
      <c r="D1064" s="89">
        <v>2017</v>
      </c>
      <c r="E1064" s="90">
        <v>67062</v>
      </c>
      <c r="F1064" s="84"/>
      <c r="G1064" s="84"/>
    </row>
    <row r="1065" spans="2:7" ht="13.5" customHeight="1">
      <c r="B1065" s="89" t="s">
        <v>228</v>
      </c>
      <c r="C1065" s="89" t="s">
        <v>143</v>
      </c>
      <c r="D1065" s="89">
        <v>2017</v>
      </c>
      <c r="E1065" s="90">
        <v>67638</v>
      </c>
      <c r="F1065" s="84"/>
      <c r="G1065" s="84"/>
    </row>
    <row r="1066" spans="2:7" ht="13.5" customHeight="1">
      <c r="B1066" s="89" t="s">
        <v>124</v>
      </c>
      <c r="C1066" s="89" t="s">
        <v>137</v>
      </c>
      <c r="D1066" s="89">
        <v>2017</v>
      </c>
      <c r="E1066" s="90">
        <v>68911</v>
      </c>
      <c r="F1066" s="84"/>
      <c r="G1066" s="84"/>
    </row>
    <row r="1067" spans="2:7" ht="13.5" customHeight="1">
      <c r="B1067" s="89" t="s">
        <v>215</v>
      </c>
      <c r="C1067" s="89" t="s">
        <v>140</v>
      </c>
      <c r="D1067" s="89">
        <v>2017</v>
      </c>
      <c r="E1067" s="90">
        <v>72189.95</v>
      </c>
      <c r="F1067" s="84"/>
      <c r="G1067" s="84"/>
    </row>
    <row r="1068" spans="2:7" ht="13.5" customHeight="1">
      <c r="B1068" s="89" t="s">
        <v>57</v>
      </c>
      <c r="C1068" s="89" t="s">
        <v>137</v>
      </c>
      <c r="D1068" s="89">
        <v>2017</v>
      </c>
      <c r="E1068" s="90">
        <v>73837</v>
      </c>
      <c r="F1068" s="84"/>
      <c r="G1068" s="84"/>
    </row>
    <row r="1069" spans="2:7" ht="13.5" customHeight="1">
      <c r="B1069" s="89" t="s">
        <v>145</v>
      </c>
      <c r="C1069" s="89" t="s">
        <v>137</v>
      </c>
      <c r="D1069" s="89">
        <v>2017</v>
      </c>
      <c r="E1069" s="90">
        <v>74290</v>
      </c>
      <c r="F1069" s="84"/>
      <c r="G1069" s="84"/>
    </row>
    <row r="1070" spans="2:7" ht="13.5" customHeight="1">
      <c r="B1070" s="89" t="s">
        <v>80</v>
      </c>
      <c r="C1070" s="89" t="s">
        <v>133</v>
      </c>
      <c r="D1070" s="89">
        <v>2017</v>
      </c>
      <c r="E1070" s="90">
        <v>75252.248020905798</v>
      </c>
      <c r="F1070" s="84"/>
      <c r="G1070" s="84"/>
    </row>
    <row r="1071" spans="2:7" ht="13.5" customHeight="1">
      <c r="B1071" s="89" t="s">
        <v>189</v>
      </c>
      <c r="C1071" s="89" t="s">
        <v>143</v>
      </c>
      <c r="D1071" s="89">
        <v>2017</v>
      </c>
      <c r="E1071" s="90">
        <v>76599</v>
      </c>
      <c r="F1071" s="84"/>
      <c r="G1071" s="84"/>
    </row>
    <row r="1072" spans="2:7" ht="13.5" customHeight="1">
      <c r="B1072" s="89" t="s">
        <v>86</v>
      </c>
      <c r="C1072" s="89" t="s">
        <v>143</v>
      </c>
      <c r="D1072" s="89">
        <v>2017</v>
      </c>
      <c r="E1072" s="90">
        <v>80001.423988966315</v>
      </c>
      <c r="F1072" s="84"/>
      <c r="G1072" s="84"/>
    </row>
    <row r="1073" spans="2:7" ht="13.5" customHeight="1">
      <c r="B1073" s="89" t="s">
        <v>228</v>
      </c>
      <c r="C1073" s="89" t="s">
        <v>140</v>
      </c>
      <c r="D1073" s="89">
        <v>2017</v>
      </c>
      <c r="E1073" s="90">
        <v>80789</v>
      </c>
      <c r="F1073" s="84"/>
      <c r="G1073" s="84"/>
    </row>
    <row r="1074" spans="2:7" ht="13.5" customHeight="1">
      <c r="B1074" s="89" t="s">
        <v>63</v>
      </c>
      <c r="C1074" s="89" t="s">
        <v>137</v>
      </c>
      <c r="D1074" s="89">
        <v>2017</v>
      </c>
      <c r="E1074" s="90">
        <v>86601.69</v>
      </c>
      <c r="F1074" s="84"/>
      <c r="G1074" s="84"/>
    </row>
    <row r="1075" spans="2:7" ht="13.5" customHeight="1">
      <c r="B1075" s="89" t="s">
        <v>67</v>
      </c>
      <c r="C1075" s="89" t="s">
        <v>137</v>
      </c>
      <c r="D1075" s="89">
        <v>2017</v>
      </c>
      <c r="E1075" s="90">
        <v>86718</v>
      </c>
      <c r="F1075" s="84"/>
      <c r="G1075" s="84"/>
    </row>
    <row r="1076" spans="2:7" ht="13.5" customHeight="1">
      <c r="B1076" s="89" t="s">
        <v>234</v>
      </c>
      <c r="C1076" s="89" t="s">
        <v>140</v>
      </c>
      <c r="D1076" s="89">
        <v>2017</v>
      </c>
      <c r="E1076" s="90">
        <v>86798.6</v>
      </c>
      <c r="F1076" s="84"/>
      <c r="G1076" s="84"/>
    </row>
    <row r="1077" spans="2:7" ht="13.5" customHeight="1">
      <c r="B1077" s="89" t="s">
        <v>200</v>
      </c>
      <c r="C1077" s="89" t="s">
        <v>140</v>
      </c>
      <c r="D1077" s="89">
        <v>2017</v>
      </c>
      <c r="E1077" s="90">
        <v>88003</v>
      </c>
      <c r="F1077" s="84"/>
      <c r="G1077" s="84"/>
    </row>
    <row r="1078" spans="2:7" ht="13.5" customHeight="1">
      <c r="B1078" s="89" t="s">
        <v>157</v>
      </c>
      <c r="C1078" s="89" t="s">
        <v>137</v>
      </c>
      <c r="D1078" s="89">
        <v>2017</v>
      </c>
      <c r="E1078" s="90">
        <v>91520</v>
      </c>
      <c r="F1078" s="84"/>
      <c r="G1078" s="84"/>
    </row>
    <row r="1079" spans="2:7" ht="13.5" customHeight="1">
      <c r="B1079" s="89" t="s">
        <v>244</v>
      </c>
      <c r="C1079" s="89" t="s">
        <v>137</v>
      </c>
      <c r="D1079" s="89">
        <v>2017</v>
      </c>
      <c r="E1079" s="90">
        <v>94756</v>
      </c>
      <c r="F1079" s="84"/>
      <c r="G1079" s="84"/>
    </row>
    <row r="1080" spans="2:7" ht="13.5" customHeight="1">
      <c r="B1080" s="89" t="s">
        <v>46</v>
      </c>
      <c r="C1080" s="89" t="s">
        <v>137</v>
      </c>
      <c r="D1080" s="89">
        <v>2017</v>
      </c>
      <c r="E1080" s="90">
        <v>94987</v>
      </c>
      <c r="F1080" s="84"/>
      <c r="G1080" s="84"/>
    </row>
    <row r="1081" spans="2:7" ht="13.5" customHeight="1">
      <c r="B1081" s="89" t="s">
        <v>154</v>
      </c>
      <c r="C1081" s="89" t="s">
        <v>137</v>
      </c>
      <c r="D1081" s="89">
        <v>2017</v>
      </c>
      <c r="E1081" s="90">
        <v>95129</v>
      </c>
      <c r="F1081" s="84"/>
      <c r="G1081" s="84"/>
    </row>
    <row r="1082" spans="2:7" ht="13.5" customHeight="1">
      <c r="B1082" s="89" t="s">
        <v>163</v>
      </c>
      <c r="C1082" s="89" t="s">
        <v>137</v>
      </c>
      <c r="D1082" s="89">
        <v>2017</v>
      </c>
      <c r="E1082" s="90">
        <v>105705</v>
      </c>
      <c r="F1082" s="84"/>
      <c r="G1082" s="84"/>
    </row>
    <row r="1083" spans="2:7" ht="13.5" customHeight="1">
      <c r="B1083" s="89" t="s">
        <v>22</v>
      </c>
      <c r="C1083" s="89" t="s">
        <v>136</v>
      </c>
      <c r="D1083" s="89">
        <v>2017</v>
      </c>
      <c r="E1083" s="90">
        <v>107076.27118644069</v>
      </c>
      <c r="F1083" s="84"/>
      <c r="G1083" s="84"/>
    </row>
    <row r="1084" spans="2:7" ht="13.5" customHeight="1">
      <c r="B1084" s="89" t="s">
        <v>148</v>
      </c>
      <c r="C1084" s="89" t="s">
        <v>137</v>
      </c>
      <c r="D1084" s="89">
        <v>2017</v>
      </c>
      <c r="E1084" s="90">
        <v>107098</v>
      </c>
      <c r="F1084" s="84"/>
      <c r="G1084" s="84"/>
    </row>
    <row r="1085" spans="2:7" ht="13.5" customHeight="1">
      <c r="B1085" s="89" t="s">
        <v>199</v>
      </c>
      <c r="C1085" s="89" t="s">
        <v>137</v>
      </c>
      <c r="D1085" s="89">
        <v>2017</v>
      </c>
      <c r="E1085" s="90">
        <v>108827</v>
      </c>
      <c r="F1085" s="84"/>
      <c r="G1085" s="84"/>
    </row>
    <row r="1086" spans="2:7" ht="13.5" customHeight="1">
      <c r="B1086" s="89" t="s">
        <v>188</v>
      </c>
      <c r="C1086" s="89" t="s">
        <v>137</v>
      </c>
      <c r="D1086" s="89">
        <v>2017</v>
      </c>
      <c r="E1086" s="90">
        <v>120621</v>
      </c>
      <c r="F1086" s="84"/>
      <c r="G1086" s="84"/>
    </row>
    <row r="1087" spans="2:7" ht="13.5" customHeight="1">
      <c r="B1087" s="89" t="s">
        <v>241</v>
      </c>
      <c r="C1087" s="89" t="s">
        <v>137</v>
      </c>
      <c r="D1087" s="89">
        <v>2017</v>
      </c>
      <c r="E1087" s="90">
        <v>122015.51</v>
      </c>
      <c r="F1087" s="84"/>
      <c r="G1087" s="84"/>
    </row>
    <row r="1088" spans="2:7" ht="13.5" customHeight="1">
      <c r="B1088" s="89" t="s">
        <v>68</v>
      </c>
      <c r="C1088" s="89" t="s">
        <v>137</v>
      </c>
      <c r="D1088" s="89">
        <v>2017</v>
      </c>
      <c r="E1088" s="90">
        <v>122102.93</v>
      </c>
      <c r="F1088" s="84"/>
      <c r="G1088" s="84"/>
    </row>
    <row r="1089" spans="2:7" ht="13.5" customHeight="1">
      <c r="B1089" s="89" t="s">
        <v>26</v>
      </c>
      <c r="C1089" s="89" t="s">
        <v>140</v>
      </c>
      <c r="D1089" s="89">
        <v>2017</v>
      </c>
      <c r="E1089" s="90">
        <v>128430</v>
      </c>
      <c r="F1089" s="84"/>
      <c r="G1089" s="84"/>
    </row>
    <row r="1090" spans="2:7" ht="13.5" customHeight="1">
      <c r="B1090" s="89" t="s">
        <v>79</v>
      </c>
      <c r="C1090" s="89" t="s">
        <v>136</v>
      </c>
      <c r="D1090" s="89">
        <v>2017</v>
      </c>
      <c r="E1090" s="90">
        <v>132010</v>
      </c>
      <c r="F1090" s="84"/>
      <c r="G1090" s="84"/>
    </row>
    <row r="1091" spans="2:7" ht="13.5" customHeight="1">
      <c r="B1091" s="89" t="s">
        <v>77</v>
      </c>
      <c r="C1091" s="89" t="s">
        <v>143</v>
      </c>
      <c r="D1091" s="89">
        <v>2017</v>
      </c>
      <c r="E1091" s="90">
        <v>132744</v>
      </c>
      <c r="F1091" s="84"/>
      <c r="G1091" s="84"/>
    </row>
    <row r="1092" spans="2:7" ht="13.5" customHeight="1">
      <c r="B1092" s="89" t="s">
        <v>174</v>
      </c>
      <c r="C1092" s="89" t="s">
        <v>137</v>
      </c>
      <c r="D1092" s="89">
        <v>2017</v>
      </c>
      <c r="E1092" s="90">
        <v>148386</v>
      </c>
      <c r="F1092" s="84"/>
      <c r="G1092" s="84"/>
    </row>
    <row r="1093" spans="2:7" ht="13.5" customHeight="1">
      <c r="B1093" s="89" t="s">
        <v>76</v>
      </c>
      <c r="C1093" s="89" t="s">
        <v>140</v>
      </c>
      <c r="D1093" s="89">
        <v>2017</v>
      </c>
      <c r="E1093" s="90">
        <v>153493.23000000001</v>
      </c>
      <c r="F1093" s="84"/>
      <c r="G1093" s="84"/>
    </row>
    <row r="1094" spans="2:7" ht="13.5" customHeight="1">
      <c r="B1094" s="89" t="s">
        <v>191</v>
      </c>
      <c r="C1094" s="89" t="s">
        <v>137</v>
      </c>
      <c r="D1094" s="89">
        <v>2017</v>
      </c>
      <c r="E1094" s="90">
        <v>159517</v>
      </c>
      <c r="F1094" s="84"/>
      <c r="G1094" s="84"/>
    </row>
    <row r="1095" spans="2:7" ht="13.5" customHeight="1">
      <c r="B1095" s="89" t="s">
        <v>234</v>
      </c>
      <c r="C1095" s="89" t="s">
        <v>143</v>
      </c>
      <c r="D1095" s="89">
        <v>2017</v>
      </c>
      <c r="E1095" s="90">
        <v>164152.89000000001</v>
      </c>
      <c r="F1095" s="84"/>
      <c r="G1095" s="84"/>
    </row>
    <row r="1096" spans="2:7" ht="13.5" customHeight="1">
      <c r="B1096" s="89" t="s">
        <v>2</v>
      </c>
      <c r="C1096" s="89" t="s">
        <v>139</v>
      </c>
      <c r="D1096" s="89">
        <v>2017</v>
      </c>
      <c r="E1096" s="90">
        <v>165418.45000000001</v>
      </c>
      <c r="F1096" s="84"/>
      <c r="G1096" s="84"/>
    </row>
    <row r="1097" spans="2:7" ht="13.5" customHeight="1">
      <c r="B1097" s="89" t="s">
        <v>156</v>
      </c>
      <c r="C1097" s="89" t="s">
        <v>137</v>
      </c>
      <c r="D1097" s="89">
        <v>2017</v>
      </c>
      <c r="E1097" s="90">
        <v>166971</v>
      </c>
      <c r="F1097" s="84"/>
      <c r="G1097" s="84"/>
    </row>
    <row r="1098" spans="2:7" ht="13.5" customHeight="1">
      <c r="B1098" s="89" t="s">
        <v>147</v>
      </c>
      <c r="C1098" s="89" t="s">
        <v>137</v>
      </c>
      <c r="D1098" s="89">
        <v>2017</v>
      </c>
      <c r="E1098" s="90">
        <v>170153.7</v>
      </c>
      <c r="F1098" s="84"/>
      <c r="G1098" s="84"/>
    </row>
    <row r="1099" spans="2:7" ht="13.5" customHeight="1">
      <c r="B1099" s="89" t="s">
        <v>181</v>
      </c>
      <c r="C1099" s="89" t="s">
        <v>143</v>
      </c>
      <c r="D1099" s="89">
        <v>2017</v>
      </c>
      <c r="E1099" s="90">
        <v>173039</v>
      </c>
      <c r="F1099" s="84"/>
      <c r="G1099" s="84"/>
    </row>
    <row r="1100" spans="2:7" ht="13.5" customHeight="1">
      <c r="B1100" s="89" t="s">
        <v>32</v>
      </c>
      <c r="C1100" s="89" t="s">
        <v>216</v>
      </c>
      <c r="D1100" s="89">
        <v>2017</v>
      </c>
      <c r="E1100" s="90">
        <v>173654</v>
      </c>
      <c r="F1100" s="84"/>
      <c r="G1100" s="84"/>
    </row>
    <row r="1101" spans="2:7" ht="13.5" customHeight="1">
      <c r="B1101" s="89" t="s">
        <v>55</v>
      </c>
      <c r="C1101" s="89" t="s">
        <v>137</v>
      </c>
      <c r="D1101" s="89">
        <v>2017</v>
      </c>
      <c r="E1101" s="90">
        <v>175236.63</v>
      </c>
      <c r="F1101" s="84"/>
      <c r="G1101" s="84"/>
    </row>
    <row r="1102" spans="2:7" ht="13.5" customHeight="1">
      <c r="B1102" s="89" t="s">
        <v>88</v>
      </c>
      <c r="C1102" s="89" t="s">
        <v>216</v>
      </c>
      <c r="D1102" s="89">
        <v>2017</v>
      </c>
      <c r="E1102" s="90">
        <v>176209.8</v>
      </c>
      <c r="F1102" s="84"/>
      <c r="G1102" s="84"/>
    </row>
    <row r="1103" spans="2:7" ht="13.5" customHeight="1">
      <c r="B1103" s="89" t="s">
        <v>70</v>
      </c>
      <c r="C1103" s="89" t="s">
        <v>216</v>
      </c>
      <c r="D1103" s="89">
        <v>2017</v>
      </c>
      <c r="E1103" s="90">
        <v>176267.32</v>
      </c>
      <c r="F1103" s="84"/>
      <c r="G1103" s="84"/>
    </row>
    <row r="1104" spans="2:7" ht="13.5" customHeight="1">
      <c r="B1104" s="89" t="s">
        <v>221</v>
      </c>
      <c r="C1104" s="89" t="s">
        <v>143</v>
      </c>
      <c r="D1104" s="89">
        <v>2017</v>
      </c>
      <c r="E1104" s="90">
        <v>188801.05</v>
      </c>
      <c r="F1104" s="84"/>
      <c r="G1104" s="84"/>
    </row>
    <row r="1105" spans="2:7" ht="13.5" customHeight="1">
      <c r="B1105" s="89" t="s">
        <v>219</v>
      </c>
      <c r="C1105" s="89" t="s">
        <v>137</v>
      </c>
      <c r="D1105" s="89">
        <v>2017</v>
      </c>
      <c r="E1105" s="90">
        <v>193835</v>
      </c>
      <c r="F1105" s="84"/>
      <c r="G1105" s="84"/>
    </row>
    <row r="1106" spans="2:7" ht="13.5" customHeight="1">
      <c r="B1106" s="89" t="s">
        <v>218</v>
      </c>
      <c r="C1106" s="89" t="s">
        <v>143</v>
      </c>
      <c r="D1106" s="89">
        <v>2017</v>
      </c>
      <c r="E1106" s="90">
        <v>195273.04</v>
      </c>
      <c r="F1106" s="84"/>
      <c r="G1106" s="84"/>
    </row>
    <row r="1107" spans="2:7" ht="13.5" customHeight="1">
      <c r="B1107" s="89" t="s">
        <v>170</v>
      </c>
      <c r="C1107" s="89" t="s">
        <v>216</v>
      </c>
      <c r="D1107" s="89">
        <v>2017</v>
      </c>
      <c r="E1107" s="90">
        <v>197739</v>
      </c>
      <c r="F1107" s="84"/>
      <c r="G1107" s="84"/>
    </row>
    <row r="1108" spans="2:7" ht="13.5" customHeight="1">
      <c r="B1108" s="89" t="s">
        <v>51</v>
      </c>
      <c r="C1108" s="89" t="s">
        <v>143</v>
      </c>
      <c r="D1108" s="89">
        <v>2017</v>
      </c>
      <c r="E1108" s="90">
        <v>197899</v>
      </c>
      <c r="F1108" s="84"/>
      <c r="G1108" s="84"/>
    </row>
    <row r="1109" spans="2:7" ht="13.5" customHeight="1">
      <c r="B1109" s="89" t="s">
        <v>51</v>
      </c>
      <c r="C1109" s="89" t="s">
        <v>137</v>
      </c>
      <c r="D1109" s="89">
        <v>2017</v>
      </c>
      <c r="E1109" s="90">
        <v>205420.3</v>
      </c>
      <c r="F1109" s="84"/>
      <c r="G1109" s="84"/>
    </row>
    <row r="1110" spans="2:7" ht="13.5" customHeight="1">
      <c r="B1110" s="89" t="s">
        <v>49</v>
      </c>
      <c r="C1110" s="89" t="s">
        <v>137</v>
      </c>
      <c r="D1110" s="89">
        <v>2017</v>
      </c>
      <c r="E1110" s="90">
        <v>206010.59</v>
      </c>
      <c r="F1110" s="84"/>
      <c r="G1110" s="84"/>
    </row>
    <row r="1111" spans="2:7" ht="13.5" customHeight="1">
      <c r="B1111" s="89" t="s">
        <v>53</v>
      </c>
      <c r="C1111" s="89" t="s">
        <v>137</v>
      </c>
      <c r="D1111" s="89">
        <v>2017</v>
      </c>
      <c r="E1111" s="90">
        <v>214589</v>
      </c>
      <c r="F1111" s="84"/>
      <c r="G1111" s="84"/>
    </row>
    <row r="1112" spans="2:7" ht="13.5" customHeight="1">
      <c r="B1112" s="89" t="s">
        <v>227</v>
      </c>
      <c r="C1112" s="89" t="s">
        <v>143</v>
      </c>
      <c r="D1112" s="89">
        <v>2017</v>
      </c>
      <c r="E1112" s="90">
        <v>238135.58</v>
      </c>
      <c r="F1112" s="84"/>
      <c r="G1112" s="84"/>
    </row>
    <row r="1113" spans="2:7" ht="13.5" customHeight="1">
      <c r="B1113" s="89" t="s">
        <v>233</v>
      </c>
      <c r="C1113" s="89" t="s">
        <v>140</v>
      </c>
      <c r="D1113" s="89">
        <v>2017</v>
      </c>
      <c r="E1113" s="90">
        <v>238453.4</v>
      </c>
      <c r="F1113" s="84"/>
      <c r="G1113" s="84"/>
    </row>
    <row r="1114" spans="2:7" ht="13.5" customHeight="1">
      <c r="B1114" s="89" t="s">
        <v>240</v>
      </c>
      <c r="C1114" s="89" t="s">
        <v>143</v>
      </c>
      <c r="D1114" s="89">
        <v>2017</v>
      </c>
      <c r="E1114" s="90">
        <v>239311.98</v>
      </c>
      <c r="F1114" s="84"/>
      <c r="G1114" s="84"/>
    </row>
    <row r="1115" spans="2:7" ht="13.5" customHeight="1">
      <c r="B1115" s="89" t="s">
        <v>149</v>
      </c>
      <c r="C1115" s="89" t="s">
        <v>137</v>
      </c>
      <c r="D1115" s="89">
        <v>2017</v>
      </c>
      <c r="E1115" s="90">
        <v>250000</v>
      </c>
      <c r="F1115" s="84"/>
      <c r="G1115" s="84"/>
    </row>
    <row r="1116" spans="2:7" ht="13.5" customHeight="1">
      <c r="B1116" s="89" t="s">
        <v>92</v>
      </c>
      <c r="C1116" s="89" t="s">
        <v>143</v>
      </c>
      <c r="D1116" s="89">
        <v>2017</v>
      </c>
      <c r="E1116" s="90">
        <v>261256.8</v>
      </c>
      <c r="F1116" s="84"/>
      <c r="G1116" s="84"/>
    </row>
    <row r="1117" spans="2:7" ht="13.5" customHeight="1">
      <c r="B1117" s="89" t="s">
        <v>230</v>
      </c>
      <c r="C1117" s="89" t="s">
        <v>143</v>
      </c>
      <c r="D1117" s="89">
        <v>2017</v>
      </c>
      <c r="E1117" s="90">
        <v>273896</v>
      </c>
      <c r="F1117" s="84"/>
      <c r="G1117" s="84"/>
    </row>
    <row r="1118" spans="2:7" ht="13.5" customHeight="1">
      <c r="B1118" s="89" t="s">
        <v>253</v>
      </c>
      <c r="C1118" s="89" t="s">
        <v>143</v>
      </c>
      <c r="D1118" s="89">
        <v>2017</v>
      </c>
      <c r="E1118" s="90">
        <v>279326.60472</v>
      </c>
      <c r="F1118" s="84"/>
      <c r="G1118" s="84"/>
    </row>
    <row r="1119" spans="2:7" ht="13.5" customHeight="1">
      <c r="B1119" s="89" t="s">
        <v>186</v>
      </c>
      <c r="C1119" s="89" t="s">
        <v>140</v>
      </c>
      <c r="D1119" s="89">
        <v>2017</v>
      </c>
      <c r="E1119" s="90">
        <v>297465</v>
      </c>
      <c r="F1119" s="84"/>
      <c r="G1119" s="84"/>
    </row>
    <row r="1120" spans="2:7" ht="13.5" customHeight="1">
      <c r="B1120" s="89" t="s">
        <v>86</v>
      </c>
      <c r="C1120" s="89" t="s">
        <v>135</v>
      </c>
      <c r="D1120" s="89">
        <v>2017</v>
      </c>
      <c r="E1120" s="90">
        <v>300040.83752004744</v>
      </c>
      <c r="F1120" s="84"/>
      <c r="G1120" s="84"/>
    </row>
    <row r="1121" spans="2:7" ht="13.5" customHeight="1">
      <c r="B1121" s="89" t="s">
        <v>167</v>
      </c>
      <c r="C1121" s="89" t="s">
        <v>137</v>
      </c>
      <c r="D1121" s="89">
        <v>2017</v>
      </c>
      <c r="E1121" s="90">
        <v>321707</v>
      </c>
      <c r="F1121" s="84"/>
      <c r="G1121" s="84"/>
    </row>
    <row r="1122" spans="2:7" ht="13.5" customHeight="1">
      <c r="B1122" s="89" t="s">
        <v>70</v>
      </c>
      <c r="C1122" s="89" t="s">
        <v>133</v>
      </c>
      <c r="D1122" s="89">
        <v>2017</v>
      </c>
      <c r="E1122" s="90">
        <v>333269.38</v>
      </c>
      <c r="F1122" s="84"/>
      <c r="G1122" s="84"/>
    </row>
    <row r="1123" spans="2:7" ht="13.5" customHeight="1">
      <c r="B1123" s="89" t="s">
        <v>232</v>
      </c>
      <c r="C1123" s="89" t="s">
        <v>143</v>
      </c>
      <c r="D1123" s="89">
        <v>2017</v>
      </c>
      <c r="E1123" s="90">
        <v>336271.2</v>
      </c>
      <c r="F1123" s="84"/>
      <c r="G1123" s="84"/>
    </row>
    <row r="1124" spans="2:7" ht="13.5" customHeight="1">
      <c r="B1124" s="89" t="s">
        <v>237</v>
      </c>
      <c r="C1124" s="89" t="s">
        <v>137</v>
      </c>
      <c r="D1124" s="89">
        <v>2017</v>
      </c>
      <c r="E1124" s="90">
        <v>345364</v>
      </c>
      <c r="F1124" s="84"/>
      <c r="G1124" s="84"/>
    </row>
    <row r="1125" spans="2:7" ht="13.5" customHeight="1">
      <c r="B1125" s="89" t="s">
        <v>172</v>
      </c>
      <c r="C1125" s="89" t="s">
        <v>137</v>
      </c>
      <c r="D1125" s="89">
        <v>2017</v>
      </c>
      <c r="E1125" s="90">
        <v>355944</v>
      </c>
      <c r="F1125" s="84"/>
      <c r="G1125" s="84"/>
    </row>
    <row r="1126" spans="2:7" ht="13.5" customHeight="1">
      <c r="B1126" s="89" t="s">
        <v>185</v>
      </c>
      <c r="C1126" s="89" t="s">
        <v>143</v>
      </c>
      <c r="D1126" s="89">
        <v>2017</v>
      </c>
      <c r="E1126" s="90">
        <v>408684</v>
      </c>
      <c r="F1126" s="84"/>
      <c r="G1126" s="84"/>
    </row>
    <row r="1127" spans="2:7" ht="13.5" customHeight="1">
      <c r="B1127" s="89" t="s">
        <v>79</v>
      </c>
      <c r="C1127" s="89" t="s">
        <v>140</v>
      </c>
      <c r="D1127" s="89">
        <v>2017</v>
      </c>
      <c r="E1127" s="90">
        <v>424979</v>
      </c>
      <c r="F1127" s="84"/>
      <c r="G1127" s="84"/>
    </row>
    <row r="1128" spans="2:7" ht="13.5" customHeight="1">
      <c r="B1128" s="89" t="s">
        <v>43</v>
      </c>
      <c r="C1128" s="89" t="s">
        <v>137</v>
      </c>
      <c r="D1128" s="89">
        <v>2017</v>
      </c>
      <c r="E1128" s="90">
        <v>442168</v>
      </c>
      <c r="F1128" s="84"/>
      <c r="G1128" s="84"/>
    </row>
    <row r="1129" spans="2:7" ht="13.5" customHeight="1">
      <c r="B1129" s="89" t="s">
        <v>187</v>
      </c>
      <c r="C1129" s="89" t="s">
        <v>137</v>
      </c>
      <c r="D1129" s="89">
        <v>2017</v>
      </c>
      <c r="E1129" s="90">
        <v>447579</v>
      </c>
      <c r="F1129" s="84"/>
      <c r="G1129" s="84"/>
    </row>
    <row r="1130" spans="2:7" ht="13.5" customHeight="1">
      <c r="B1130" s="89" t="s">
        <v>238</v>
      </c>
      <c r="C1130" s="89" t="s">
        <v>137</v>
      </c>
      <c r="D1130" s="89">
        <v>2017</v>
      </c>
      <c r="E1130" s="90">
        <v>464775</v>
      </c>
      <c r="F1130" s="84"/>
      <c r="G1130" s="84"/>
    </row>
    <row r="1131" spans="2:7" ht="13.5" customHeight="1">
      <c r="B1131" s="89" t="s">
        <v>165</v>
      </c>
      <c r="C1131" s="89" t="s">
        <v>137</v>
      </c>
      <c r="D1131" s="89">
        <v>2017</v>
      </c>
      <c r="E1131" s="90">
        <v>482280.5</v>
      </c>
      <c r="F1131" s="84"/>
      <c r="G1131" s="84"/>
    </row>
    <row r="1132" spans="2:7" ht="13.5" customHeight="1">
      <c r="B1132" s="89" t="s">
        <v>26</v>
      </c>
      <c r="C1132" s="89" t="s">
        <v>137</v>
      </c>
      <c r="D1132" s="89">
        <v>2017</v>
      </c>
      <c r="E1132" s="90">
        <v>486401</v>
      </c>
      <c r="F1132" s="84"/>
      <c r="G1132" s="84"/>
    </row>
    <row r="1133" spans="2:7" ht="13.5" customHeight="1">
      <c r="B1133" s="89" t="s">
        <v>223</v>
      </c>
      <c r="C1133" s="89" t="s">
        <v>137</v>
      </c>
      <c r="D1133" s="89">
        <v>2017</v>
      </c>
      <c r="E1133" s="90">
        <v>492605.30508474598</v>
      </c>
      <c r="F1133" s="84"/>
      <c r="G1133" s="84"/>
    </row>
    <row r="1134" spans="2:7" ht="13.5" customHeight="1">
      <c r="B1134" s="89" t="s">
        <v>159</v>
      </c>
      <c r="C1134" s="89" t="s">
        <v>139</v>
      </c>
      <c r="D1134" s="89">
        <v>2017</v>
      </c>
      <c r="E1134" s="90">
        <v>499823</v>
      </c>
      <c r="F1134" s="84"/>
      <c r="G1134" s="84"/>
    </row>
    <row r="1135" spans="2:7" ht="13.5" customHeight="1">
      <c r="B1135" s="89" t="s">
        <v>87</v>
      </c>
      <c r="C1135" s="89" t="s">
        <v>216</v>
      </c>
      <c r="D1135" s="89">
        <v>2017</v>
      </c>
      <c r="E1135" s="90">
        <v>503243.52000000002</v>
      </c>
      <c r="F1135" s="84"/>
      <c r="G1135" s="84"/>
    </row>
    <row r="1136" spans="2:7" ht="13.5" customHeight="1">
      <c r="B1136" s="89" t="s">
        <v>175</v>
      </c>
      <c r="C1136" s="89" t="s">
        <v>137</v>
      </c>
      <c r="D1136" s="89">
        <v>2017</v>
      </c>
      <c r="E1136" s="90">
        <v>504917</v>
      </c>
      <c r="F1136" s="84"/>
      <c r="G1136" s="84"/>
    </row>
    <row r="1137" spans="2:7" ht="13.5" customHeight="1">
      <c r="B1137" s="89" t="s">
        <v>231</v>
      </c>
      <c r="C1137" s="89" t="s">
        <v>143</v>
      </c>
      <c r="D1137" s="89">
        <v>2017</v>
      </c>
      <c r="E1137" s="90">
        <v>521683.46</v>
      </c>
      <c r="F1137" s="84"/>
      <c r="G1137" s="84"/>
    </row>
    <row r="1138" spans="2:7" ht="13.5" customHeight="1">
      <c r="B1138" s="89" t="s">
        <v>164</v>
      </c>
      <c r="C1138" s="89" t="s">
        <v>137</v>
      </c>
      <c r="D1138" s="89">
        <v>2017</v>
      </c>
      <c r="E1138" s="90">
        <v>526405</v>
      </c>
      <c r="F1138" s="84"/>
      <c r="G1138" s="84"/>
    </row>
    <row r="1139" spans="2:7" ht="13.5" customHeight="1">
      <c r="B1139" s="89" t="s">
        <v>173</v>
      </c>
      <c r="C1139" s="89" t="s">
        <v>137</v>
      </c>
      <c r="D1139" s="89">
        <v>2017</v>
      </c>
      <c r="E1139" s="90">
        <v>551690</v>
      </c>
      <c r="F1139" s="84"/>
      <c r="G1139" s="84"/>
    </row>
    <row r="1140" spans="2:7" ht="13.5" customHeight="1">
      <c r="B1140" s="89" t="s">
        <v>47</v>
      </c>
      <c r="C1140" s="89" t="s">
        <v>137</v>
      </c>
      <c r="D1140" s="89">
        <v>2017</v>
      </c>
      <c r="E1140" s="90">
        <v>552819</v>
      </c>
      <c r="F1140" s="84"/>
      <c r="G1140" s="84"/>
    </row>
    <row r="1141" spans="2:7" ht="13.5" customHeight="1">
      <c r="B1141" s="89" t="s">
        <v>111</v>
      </c>
      <c r="C1141" s="89" t="s">
        <v>143</v>
      </c>
      <c r="D1141" s="89">
        <v>2017</v>
      </c>
      <c r="E1141" s="90">
        <v>565648.43999999994</v>
      </c>
      <c r="F1141" s="84"/>
      <c r="G1141" s="84"/>
    </row>
    <row r="1142" spans="2:7" ht="13.5" customHeight="1">
      <c r="B1142" s="89" t="s">
        <v>80</v>
      </c>
      <c r="C1142" s="89" t="s">
        <v>134</v>
      </c>
      <c r="D1142" s="89">
        <v>2017</v>
      </c>
      <c r="E1142" s="90">
        <v>600674.32269494282</v>
      </c>
      <c r="F1142" s="84"/>
      <c r="G1142" s="84"/>
    </row>
    <row r="1143" spans="2:7" ht="13.5" customHeight="1">
      <c r="B1143" s="89" t="s">
        <v>80</v>
      </c>
      <c r="C1143" s="89" t="s">
        <v>216</v>
      </c>
      <c r="D1143" s="89">
        <v>2017</v>
      </c>
      <c r="E1143" s="90">
        <v>610730.92000000016</v>
      </c>
      <c r="F1143" s="84"/>
      <c r="G1143" s="84"/>
    </row>
    <row r="1144" spans="2:7" ht="13.5" customHeight="1">
      <c r="B1144" s="89" t="s">
        <v>159</v>
      </c>
      <c r="C1144" s="89" t="s">
        <v>143</v>
      </c>
      <c r="D1144" s="89">
        <v>2017</v>
      </c>
      <c r="E1144" s="90">
        <v>644160</v>
      </c>
      <c r="F1144" s="84"/>
      <c r="G1144" s="84"/>
    </row>
    <row r="1145" spans="2:7" ht="13.5" customHeight="1">
      <c r="B1145" s="89" t="s">
        <v>117</v>
      </c>
      <c r="C1145" s="89" t="s">
        <v>137</v>
      </c>
      <c r="D1145" s="89">
        <v>2017</v>
      </c>
      <c r="E1145" s="90">
        <f>154542+141236+182059+170538</f>
        <v>648375</v>
      </c>
      <c r="F1145" s="84"/>
      <c r="G1145" s="84"/>
    </row>
    <row r="1146" spans="2:7" ht="13.5" customHeight="1">
      <c r="B1146" s="89" t="s">
        <v>88</v>
      </c>
      <c r="C1146" s="89" t="s">
        <v>143</v>
      </c>
      <c r="D1146" s="89">
        <v>2017</v>
      </c>
      <c r="E1146" s="90">
        <v>648951.37</v>
      </c>
      <c r="F1146" s="84"/>
      <c r="G1146" s="84"/>
    </row>
    <row r="1147" spans="2:7" ht="13.5" customHeight="1">
      <c r="B1147" s="89" t="s">
        <v>189</v>
      </c>
      <c r="C1147" s="89" t="s">
        <v>137</v>
      </c>
      <c r="D1147" s="89">
        <v>2017</v>
      </c>
      <c r="E1147" s="90">
        <v>649262.93999999994</v>
      </c>
      <c r="F1147" s="84"/>
      <c r="G1147" s="84"/>
    </row>
    <row r="1148" spans="2:7" ht="13.5" customHeight="1">
      <c r="B1148" s="89" t="s">
        <v>180</v>
      </c>
      <c r="C1148" s="89" t="s">
        <v>133</v>
      </c>
      <c r="D1148" s="89">
        <v>2017</v>
      </c>
      <c r="E1148" s="90">
        <v>677538</v>
      </c>
      <c r="F1148" s="84"/>
      <c r="G1148" s="84"/>
    </row>
    <row r="1149" spans="2:7" ht="13.5" customHeight="1">
      <c r="B1149" s="89" t="s">
        <v>190</v>
      </c>
      <c r="C1149" s="89" t="s">
        <v>137</v>
      </c>
      <c r="D1149" s="89">
        <v>2017</v>
      </c>
      <c r="E1149" s="90">
        <v>751357</v>
      </c>
      <c r="F1149" s="84"/>
      <c r="G1149" s="84"/>
    </row>
    <row r="1150" spans="2:7" ht="13.5" customHeight="1">
      <c r="B1150" s="89" t="s">
        <v>42</v>
      </c>
      <c r="C1150" s="89" t="s">
        <v>137</v>
      </c>
      <c r="D1150" s="89">
        <v>2017</v>
      </c>
      <c r="E1150" s="90">
        <v>789699</v>
      </c>
      <c r="F1150" s="84"/>
      <c r="G1150" s="84"/>
    </row>
    <row r="1151" spans="2:7" ht="13.5" customHeight="1">
      <c r="B1151" s="89" t="s">
        <v>229</v>
      </c>
      <c r="C1151" s="89" t="s">
        <v>143</v>
      </c>
      <c r="D1151" s="89">
        <v>2017</v>
      </c>
      <c r="E1151" s="90">
        <v>794535</v>
      </c>
      <c r="F1151" s="84"/>
      <c r="G1151" s="84"/>
    </row>
    <row r="1152" spans="2:7" ht="13.5" customHeight="1">
      <c r="B1152" s="89" t="s">
        <v>86</v>
      </c>
      <c r="C1152" s="89" t="s">
        <v>134</v>
      </c>
      <c r="D1152" s="89">
        <v>2017</v>
      </c>
      <c r="E1152" s="90">
        <v>822069.07794791611</v>
      </c>
      <c r="F1152" s="84"/>
      <c r="G1152" s="84"/>
    </row>
    <row r="1153" spans="2:7" ht="13.5" customHeight="1">
      <c r="B1153" s="89" t="s">
        <v>111</v>
      </c>
      <c r="C1153" s="89" t="s">
        <v>216</v>
      </c>
      <c r="D1153" s="89">
        <v>2017</v>
      </c>
      <c r="E1153" s="90">
        <v>900873.82699782797</v>
      </c>
      <c r="F1153" s="84"/>
      <c r="G1153" s="84"/>
    </row>
    <row r="1154" spans="2:7" ht="13.5" customHeight="1">
      <c r="B1154" s="89" t="s">
        <v>74</v>
      </c>
      <c r="C1154" s="89" t="s">
        <v>135</v>
      </c>
      <c r="D1154" s="89">
        <v>2017</v>
      </c>
      <c r="E1154" s="90">
        <v>905091.89949775743</v>
      </c>
      <c r="F1154" s="84"/>
      <c r="G1154" s="84"/>
    </row>
    <row r="1155" spans="2:7" ht="13.5" customHeight="1">
      <c r="B1155" s="89" t="s">
        <v>2</v>
      </c>
      <c r="C1155" s="89" t="s">
        <v>134</v>
      </c>
      <c r="D1155" s="89">
        <v>2017</v>
      </c>
      <c r="E1155" s="90">
        <v>905359.94999999984</v>
      </c>
      <c r="F1155" s="84"/>
      <c r="G1155" s="84"/>
    </row>
    <row r="1156" spans="2:7" ht="13.5" customHeight="1">
      <c r="B1156" s="89" t="s">
        <v>22</v>
      </c>
      <c r="C1156" s="89" t="s">
        <v>135</v>
      </c>
      <c r="D1156" s="89">
        <v>2017</v>
      </c>
      <c r="E1156" s="90">
        <v>909729.18644067785</v>
      </c>
      <c r="F1156" s="84"/>
      <c r="G1156" s="84"/>
    </row>
    <row r="1157" spans="2:7" ht="13.5" customHeight="1">
      <c r="B1157" s="89" t="s">
        <v>23</v>
      </c>
      <c r="C1157" s="89" t="s">
        <v>137</v>
      </c>
      <c r="D1157" s="89">
        <v>2017</v>
      </c>
      <c r="E1157" s="90">
        <v>1001697</v>
      </c>
      <c r="F1157" s="84"/>
      <c r="G1157" s="84"/>
    </row>
    <row r="1158" spans="2:7" ht="13.5" customHeight="1">
      <c r="B1158" s="89" t="s">
        <v>41</v>
      </c>
      <c r="C1158" s="89" t="s">
        <v>137</v>
      </c>
      <c r="D1158" s="89">
        <v>2017</v>
      </c>
      <c r="E1158" s="90">
        <v>1008052</v>
      </c>
      <c r="F1158" s="84"/>
      <c r="G1158" s="84"/>
    </row>
    <row r="1159" spans="2:7" ht="13.5" customHeight="1">
      <c r="B1159" s="89" t="s">
        <v>111</v>
      </c>
      <c r="C1159" s="89" t="s">
        <v>135</v>
      </c>
      <c r="D1159" s="89">
        <v>2017</v>
      </c>
      <c r="E1159" s="90">
        <v>1048944.06</v>
      </c>
      <c r="F1159" s="84"/>
      <c r="G1159" s="84"/>
    </row>
    <row r="1160" spans="2:7" ht="13.5" customHeight="1">
      <c r="B1160" s="89" t="s">
        <v>50</v>
      </c>
      <c r="C1160" s="89" t="s">
        <v>137</v>
      </c>
      <c r="D1160" s="89">
        <v>2017</v>
      </c>
      <c r="E1160" s="90">
        <v>1166195</v>
      </c>
      <c r="F1160" s="84"/>
      <c r="G1160" s="84"/>
    </row>
    <row r="1161" spans="2:7" ht="13.5" customHeight="1">
      <c r="B1161" s="89" t="s">
        <v>218</v>
      </c>
      <c r="C1161" s="89" t="s">
        <v>140</v>
      </c>
      <c r="D1161" s="89">
        <v>2017</v>
      </c>
      <c r="E1161" s="90">
        <v>1200444.4099999999</v>
      </c>
      <c r="F1161" s="84"/>
      <c r="G1161" s="84"/>
    </row>
    <row r="1162" spans="2:7" ht="13.5" customHeight="1">
      <c r="B1162" s="89" t="s">
        <v>79</v>
      </c>
      <c r="C1162" s="89" t="s">
        <v>135</v>
      </c>
      <c r="D1162" s="89">
        <v>2017</v>
      </c>
      <c r="E1162" s="90">
        <v>1251755</v>
      </c>
      <c r="F1162" s="84"/>
      <c r="G1162" s="84"/>
    </row>
    <row r="1163" spans="2:7" ht="13.5" customHeight="1">
      <c r="B1163" s="89" t="s">
        <v>109</v>
      </c>
      <c r="C1163" s="89" t="s">
        <v>140</v>
      </c>
      <c r="D1163" s="89">
        <v>2017</v>
      </c>
      <c r="E1163" s="90">
        <v>1263344</v>
      </c>
      <c r="F1163" s="84"/>
      <c r="G1163" s="84"/>
    </row>
    <row r="1164" spans="2:7" ht="13.5" customHeight="1">
      <c r="B1164" s="89" t="s">
        <v>52</v>
      </c>
      <c r="C1164" s="89" t="s">
        <v>137</v>
      </c>
      <c r="D1164" s="89">
        <v>2017</v>
      </c>
      <c r="E1164" s="90">
        <v>1286552</v>
      </c>
      <c r="F1164" s="84"/>
      <c r="G1164" s="84"/>
    </row>
    <row r="1165" spans="2:7" ht="13.5" customHeight="1">
      <c r="B1165" s="89" t="s">
        <v>52</v>
      </c>
      <c r="C1165" s="89" t="s">
        <v>143</v>
      </c>
      <c r="D1165" s="89">
        <v>2017</v>
      </c>
      <c r="E1165" s="90">
        <v>1327057</v>
      </c>
      <c r="F1165" s="84"/>
      <c r="G1165" s="84"/>
    </row>
    <row r="1166" spans="2:7" ht="13.5" customHeight="1">
      <c r="B1166" s="89" t="s">
        <v>36</v>
      </c>
      <c r="C1166" s="89" t="s">
        <v>137</v>
      </c>
      <c r="D1166" s="89">
        <v>2017</v>
      </c>
      <c r="E1166" s="90">
        <v>1328895</v>
      </c>
      <c r="F1166" s="84"/>
      <c r="G1166" s="84"/>
    </row>
    <row r="1167" spans="2:7" ht="13.5" customHeight="1">
      <c r="B1167" s="89" t="s">
        <v>180</v>
      </c>
      <c r="C1167" s="89" t="s">
        <v>132</v>
      </c>
      <c r="D1167" s="89">
        <v>2017</v>
      </c>
      <c r="E1167" s="90">
        <v>1329348</v>
      </c>
      <c r="F1167" s="84"/>
      <c r="G1167" s="84"/>
    </row>
    <row r="1168" spans="2:7" ht="13.5" customHeight="1">
      <c r="B1168" s="89" t="s">
        <v>221</v>
      </c>
      <c r="C1168" s="89" t="s">
        <v>137</v>
      </c>
      <c r="D1168" s="89">
        <v>2017</v>
      </c>
      <c r="E1168" s="90">
        <v>1334419</v>
      </c>
      <c r="F1168" s="84"/>
      <c r="G1168" s="84"/>
    </row>
    <row r="1169" spans="2:7" ht="13.5" customHeight="1">
      <c r="B1169" s="89" t="s">
        <v>89</v>
      </c>
      <c r="C1169" s="89" t="s">
        <v>137</v>
      </c>
      <c r="D1169" s="89">
        <v>2017</v>
      </c>
      <c r="E1169" s="90">
        <v>1381265</v>
      </c>
      <c r="F1169" s="84"/>
      <c r="G1169" s="84"/>
    </row>
    <row r="1170" spans="2:7" ht="13.5" customHeight="1">
      <c r="B1170" s="89" t="s">
        <v>78</v>
      </c>
      <c r="C1170" s="89" t="s">
        <v>143</v>
      </c>
      <c r="D1170" s="89">
        <v>2017</v>
      </c>
      <c r="E1170" s="90">
        <v>1410063.69</v>
      </c>
      <c r="F1170" s="84"/>
      <c r="G1170" s="84"/>
    </row>
    <row r="1171" spans="2:7" ht="13.5" customHeight="1">
      <c r="B1171" s="89" t="s">
        <v>32</v>
      </c>
      <c r="C1171" s="89" t="s">
        <v>137</v>
      </c>
      <c r="D1171" s="89">
        <v>2017</v>
      </c>
      <c r="E1171" s="90">
        <v>1494292</v>
      </c>
      <c r="F1171" s="84"/>
      <c r="G1171" s="84"/>
    </row>
    <row r="1172" spans="2:7" ht="13.5" customHeight="1">
      <c r="B1172" s="89" t="s">
        <v>236</v>
      </c>
      <c r="C1172" s="89" t="s">
        <v>139</v>
      </c>
      <c r="D1172" s="89">
        <v>2017</v>
      </c>
      <c r="E1172" s="90">
        <v>1528548</v>
      </c>
      <c r="F1172" s="84"/>
      <c r="G1172" s="84"/>
    </row>
    <row r="1173" spans="2:7" ht="13.5" customHeight="1">
      <c r="B1173" s="89" t="s">
        <v>170</v>
      </c>
      <c r="C1173" s="89" t="s">
        <v>139</v>
      </c>
      <c r="D1173" s="89">
        <v>2017</v>
      </c>
      <c r="E1173" s="90">
        <v>1571804</v>
      </c>
      <c r="F1173" s="84"/>
      <c r="G1173" s="84"/>
    </row>
    <row r="1174" spans="2:7" ht="13.5" customHeight="1">
      <c r="B1174" s="89" t="s">
        <v>186</v>
      </c>
      <c r="C1174" s="89" t="s">
        <v>137</v>
      </c>
      <c r="D1174" s="89">
        <v>2017</v>
      </c>
      <c r="E1174" s="90">
        <v>1645423</v>
      </c>
      <c r="F1174" s="84"/>
      <c r="G1174" s="84"/>
    </row>
    <row r="1175" spans="2:7" ht="13.5" customHeight="1">
      <c r="B1175" s="89" t="s">
        <v>62</v>
      </c>
      <c r="C1175" s="89" t="s">
        <v>137</v>
      </c>
      <c r="D1175" s="89">
        <v>2017</v>
      </c>
      <c r="E1175" s="90">
        <v>1660031.3</v>
      </c>
      <c r="F1175" s="84"/>
      <c r="G1175" s="84"/>
    </row>
    <row r="1176" spans="2:7" ht="13.5" customHeight="1">
      <c r="B1176" s="89" t="s">
        <v>87</v>
      </c>
      <c r="C1176" s="89" t="s">
        <v>139</v>
      </c>
      <c r="D1176" s="89">
        <v>2017</v>
      </c>
      <c r="E1176" s="90">
        <v>1810872.97</v>
      </c>
      <c r="F1176" s="84"/>
      <c r="G1176" s="84"/>
    </row>
    <row r="1177" spans="2:7" ht="13.5" customHeight="1">
      <c r="B1177" s="89" t="s">
        <v>38</v>
      </c>
      <c r="C1177" s="89" t="s">
        <v>137</v>
      </c>
      <c r="D1177" s="89">
        <v>2017</v>
      </c>
      <c r="E1177" s="90">
        <v>1988440.3</v>
      </c>
      <c r="F1177" s="84"/>
      <c r="G1177" s="84"/>
    </row>
    <row r="1178" spans="2:7" ht="13.5" customHeight="1">
      <c r="B1178" s="89" t="s">
        <v>192</v>
      </c>
      <c r="C1178" s="89" t="s">
        <v>137</v>
      </c>
      <c r="D1178" s="89">
        <v>2017</v>
      </c>
      <c r="E1178" s="90">
        <v>2022232</v>
      </c>
      <c r="F1178" s="84"/>
      <c r="G1178" s="84"/>
    </row>
    <row r="1179" spans="2:7" ht="13.5" customHeight="1">
      <c r="B1179" s="95" t="s">
        <v>240</v>
      </c>
      <c r="C1179" s="89" t="s">
        <v>216</v>
      </c>
      <c r="D1179" s="89">
        <v>2017</v>
      </c>
      <c r="E1179" s="90">
        <v>2026491.8399999999</v>
      </c>
      <c r="F1179" s="84"/>
      <c r="G1179" s="84"/>
    </row>
    <row r="1180" spans="2:7" ht="13.5" customHeight="1">
      <c r="B1180" s="95" t="s">
        <v>37</v>
      </c>
      <c r="C1180" s="89" t="s">
        <v>137</v>
      </c>
      <c r="D1180" s="89">
        <v>2017</v>
      </c>
      <c r="E1180" s="90">
        <v>2243213</v>
      </c>
      <c r="F1180" s="84"/>
      <c r="G1180" s="84"/>
    </row>
    <row r="1181" spans="2:7" ht="13.5" customHeight="1">
      <c r="B1181" s="95" t="s">
        <v>116</v>
      </c>
      <c r="C1181" s="89" t="s">
        <v>137</v>
      </c>
      <c r="D1181" s="89">
        <v>2017</v>
      </c>
      <c r="E1181" s="90">
        <v>2253193.4500000002</v>
      </c>
      <c r="F1181" s="84"/>
      <c r="G1181" s="84"/>
    </row>
    <row r="1182" spans="2:7" ht="13.5" customHeight="1">
      <c r="B1182" s="95" t="s">
        <v>2</v>
      </c>
      <c r="C1182" s="89" t="s">
        <v>135</v>
      </c>
      <c r="D1182" s="89">
        <v>2017</v>
      </c>
      <c r="E1182" s="90">
        <v>2279234.36</v>
      </c>
      <c r="F1182" s="84"/>
      <c r="G1182" s="84"/>
    </row>
    <row r="1183" spans="2:7" ht="13.5" customHeight="1">
      <c r="B1183" s="89" t="s">
        <v>2</v>
      </c>
      <c r="C1183" s="89" t="s">
        <v>140</v>
      </c>
      <c r="D1183" s="89">
        <v>2017</v>
      </c>
      <c r="E1183" s="90">
        <v>2287300.44</v>
      </c>
      <c r="F1183" s="84"/>
      <c r="G1183" s="84"/>
    </row>
    <row r="1184" spans="2:7" ht="13.5" customHeight="1">
      <c r="B1184" s="89" t="s">
        <v>87</v>
      </c>
      <c r="C1184" s="89" t="s">
        <v>143</v>
      </c>
      <c r="D1184" s="89">
        <v>2017</v>
      </c>
      <c r="E1184" s="90">
        <v>2369451.7799999998</v>
      </c>
      <c r="F1184" s="84"/>
      <c r="G1184" s="84"/>
    </row>
    <row r="1185" spans="2:7" ht="13.5" customHeight="1">
      <c r="B1185" s="89" t="s">
        <v>83</v>
      </c>
      <c r="C1185" s="89" t="s">
        <v>140</v>
      </c>
      <c r="D1185" s="89">
        <v>2017</v>
      </c>
      <c r="E1185" s="90">
        <v>2524022.0886612367</v>
      </c>
      <c r="F1185" s="84"/>
      <c r="G1185" s="84"/>
    </row>
    <row r="1186" spans="2:7" ht="13.5" customHeight="1">
      <c r="B1186" s="89" t="s">
        <v>27</v>
      </c>
      <c r="C1186" s="89" t="s">
        <v>137</v>
      </c>
      <c r="D1186" s="89">
        <v>2017</v>
      </c>
      <c r="E1186" s="90">
        <v>2555754</v>
      </c>
      <c r="F1186" s="84"/>
      <c r="G1186" s="84"/>
    </row>
    <row r="1187" spans="2:7" ht="13.5" customHeight="1">
      <c r="B1187" s="89" t="s">
        <v>88</v>
      </c>
      <c r="C1187" s="89" t="s">
        <v>139</v>
      </c>
      <c r="D1187" s="89">
        <v>2017</v>
      </c>
      <c r="E1187" s="90">
        <v>2614091.59</v>
      </c>
      <c r="F1187" s="84"/>
      <c r="G1187" s="84"/>
    </row>
    <row r="1188" spans="2:7" ht="13.5" customHeight="1">
      <c r="B1188" s="89" t="s">
        <v>80</v>
      </c>
      <c r="C1188" s="89" t="s">
        <v>143</v>
      </c>
      <c r="D1188" s="89">
        <v>2017</v>
      </c>
      <c r="E1188" s="90">
        <v>2860599.1100000003</v>
      </c>
      <c r="F1188" s="84"/>
      <c r="G1188" s="84"/>
    </row>
    <row r="1189" spans="2:7" ht="13.5" customHeight="1">
      <c r="B1189" s="89" t="s">
        <v>80</v>
      </c>
      <c r="C1189" s="89" t="s">
        <v>135</v>
      </c>
      <c r="D1189" s="89">
        <v>2017</v>
      </c>
      <c r="E1189" s="90">
        <v>2897037.0956535554</v>
      </c>
      <c r="F1189" s="84"/>
      <c r="G1189" s="84"/>
    </row>
    <row r="1190" spans="2:7" ht="13.5" customHeight="1">
      <c r="B1190" s="89" t="s">
        <v>169</v>
      </c>
      <c r="C1190" s="89" t="s">
        <v>139</v>
      </c>
      <c r="D1190" s="89">
        <v>2017</v>
      </c>
      <c r="E1190" s="90">
        <v>2964398</v>
      </c>
      <c r="F1190" s="84"/>
      <c r="G1190" s="84"/>
    </row>
    <row r="1191" spans="2:7" ht="13.5" customHeight="1">
      <c r="B1191" s="89" t="s">
        <v>45</v>
      </c>
      <c r="C1191" s="89" t="s">
        <v>137</v>
      </c>
      <c r="D1191" s="89">
        <v>2017</v>
      </c>
      <c r="E1191" s="90">
        <v>3226268</v>
      </c>
      <c r="F1191" s="84"/>
      <c r="G1191" s="84"/>
    </row>
    <row r="1192" spans="2:7" ht="13.5" customHeight="1">
      <c r="B1192" s="89" t="s">
        <v>111</v>
      </c>
      <c r="C1192" s="89" t="s">
        <v>134</v>
      </c>
      <c r="D1192" s="89">
        <v>2017</v>
      </c>
      <c r="E1192" s="90">
        <v>3494693.8243000004</v>
      </c>
      <c r="F1192" s="84"/>
      <c r="G1192" s="84"/>
    </row>
    <row r="1193" spans="2:7" ht="13.5" customHeight="1">
      <c r="B1193" s="89" t="s">
        <v>74</v>
      </c>
      <c r="C1193" s="89" t="s">
        <v>139</v>
      </c>
      <c r="D1193" s="89">
        <v>2017</v>
      </c>
      <c r="E1193" s="90">
        <v>3574251.3084643688</v>
      </c>
      <c r="F1193" s="84"/>
      <c r="G1193" s="84"/>
    </row>
    <row r="1194" spans="2:7" ht="13.5" customHeight="1">
      <c r="B1194" s="89" t="s">
        <v>77</v>
      </c>
      <c r="C1194" s="89" t="s">
        <v>137</v>
      </c>
      <c r="D1194" s="89">
        <v>2017</v>
      </c>
      <c r="E1194" s="90">
        <v>3588713</v>
      </c>
      <c r="F1194" s="84"/>
      <c r="G1194" s="84"/>
    </row>
    <row r="1195" spans="2:7" ht="13.5" customHeight="1">
      <c r="B1195" s="89" t="s">
        <v>228</v>
      </c>
      <c r="C1195" s="89" t="s">
        <v>137</v>
      </c>
      <c r="D1195" s="89">
        <v>2017</v>
      </c>
      <c r="E1195" s="90">
        <v>3688727.3</v>
      </c>
      <c r="F1195" s="84"/>
      <c r="G1195" s="84"/>
    </row>
    <row r="1196" spans="2:7" ht="13.5" customHeight="1">
      <c r="B1196" s="89" t="s">
        <v>69</v>
      </c>
      <c r="C1196" s="89" t="s">
        <v>136</v>
      </c>
      <c r="D1196" s="89">
        <v>2017</v>
      </c>
      <c r="E1196" s="90">
        <v>3713959.2264703899</v>
      </c>
      <c r="F1196" s="84"/>
      <c r="G1196" s="84"/>
    </row>
    <row r="1197" spans="2:7" ht="13.5" customHeight="1">
      <c r="B1197" s="89" t="s">
        <v>181</v>
      </c>
      <c r="C1197" s="89" t="s">
        <v>137</v>
      </c>
      <c r="D1197" s="89">
        <v>2017</v>
      </c>
      <c r="E1197" s="90">
        <v>3860805.48</v>
      </c>
      <c r="F1197" s="84"/>
      <c r="G1197" s="84"/>
    </row>
    <row r="1198" spans="2:7" ht="13.5" customHeight="1">
      <c r="B1198" s="89" t="s">
        <v>111</v>
      </c>
      <c r="C1198" s="89" t="s">
        <v>139</v>
      </c>
      <c r="D1198" s="89">
        <v>2017</v>
      </c>
      <c r="E1198" s="90">
        <v>3962284.5423548389</v>
      </c>
      <c r="F1198" s="84"/>
      <c r="G1198" s="84"/>
    </row>
    <row r="1199" spans="2:7" ht="13.5" customHeight="1">
      <c r="B1199" s="89" t="s">
        <v>176</v>
      </c>
      <c r="C1199" s="89" t="s">
        <v>216</v>
      </c>
      <c r="D1199" s="89">
        <v>2017</v>
      </c>
      <c r="E1199" s="90">
        <v>4668237.43</v>
      </c>
      <c r="F1199" s="84"/>
      <c r="G1199" s="84"/>
    </row>
    <row r="1200" spans="2:7" ht="13.5" customHeight="1">
      <c r="B1200" s="89" t="s">
        <v>2</v>
      </c>
      <c r="C1200" s="89" t="s">
        <v>133</v>
      </c>
      <c r="D1200" s="89">
        <v>2017</v>
      </c>
      <c r="E1200" s="90">
        <v>5250809.8199999994</v>
      </c>
      <c r="F1200" s="84"/>
      <c r="G1200" s="84"/>
    </row>
    <row r="1201" spans="2:7" ht="13.5" customHeight="1">
      <c r="B1201" s="89" t="s">
        <v>171</v>
      </c>
      <c r="C1201" s="89" t="s">
        <v>139</v>
      </c>
      <c r="D1201" s="89">
        <v>2017</v>
      </c>
      <c r="E1201" s="90">
        <v>6106463.0800000001</v>
      </c>
      <c r="F1201" s="84"/>
      <c r="G1201" s="84"/>
    </row>
    <row r="1202" spans="2:7" ht="13.5" customHeight="1">
      <c r="B1202" s="89" t="s">
        <v>75</v>
      </c>
      <c r="C1202" s="89" t="s">
        <v>143</v>
      </c>
      <c r="D1202" s="89">
        <v>2017</v>
      </c>
      <c r="E1202" s="90">
        <v>6182655.8600000003</v>
      </c>
      <c r="F1202" s="84"/>
      <c r="G1202" s="84"/>
    </row>
    <row r="1203" spans="2:7" ht="13.5" customHeight="1">
      <c r="B1203" s="89" t="s">
        <v>69</v>
      </c>
      <c r="C1203" s="89" t="s">
        <v>134</v>
      </c>
      <c r="D1203" s="89">
        <v>2017</v>
      </c>
      <c r="E1203" s="90">
        <v>6184443.0240830546</v>
      </c>
      <c r="F1203" s="84"/>
      <c r="G1203" s="84"/>
    </row>
    <row r="1204" spans="2:7" ht="13.5" customHeight="1">
      <c r="B1204" s="89" t="s">
        <v>253</v>
      </c>
      <c r="C1204" s="89" t="s">
        <v>135</v>
      </c>
      <c r="D1204" s="89">
        <v>2017</v>
      </c>
      <c r="E1204" s="90">
        <v>6399100.6319213985</v>
      </c>
      <c r="F1204" s="84"/>
      <c r="G1204" s="84"/>
    </row>
    <row r="1205" spans="2:7" ht="13.5" customHeight="1">
      <c r="B1205" s="89" t="s">
        <v>233</v>
      </c>
      <c r="C1205" s="89" t="s">
        <v>137</v>
      </c>
      <c r="D1205" s="89">
        <v>2017</v>
      </c>
      <c r="E1205" s="90">
        <v>6813041.8300000001</v>
      </c>
      <c r="F1205" s="84"/>
      <c r="G1205" s="84"/>
    </row>
    <row r="1206" spans="2:7" ht="13.5" customHeight="1">
      <c r="B1206" s="89" t="s">
        <v>234</v>
      </c>
      <c r="C1206" s="89" t="s">
        <v>137</v>
      </c>
      <c r="D1206" s="89">
        <v>2017</v>
      </c>
      <c r="E1206" s="90">
        <v>6947646.5499999998</v>
      </c>
      <c r="F1206" s="84"/>
      <c r="G1206" s="84"/>
    </row>
    <row r="1207" spans="2:7" ht="13.5" customHeight="1">
      <c r="B1207" s="89" t="s">
        <v>176</v>
      </c>
      <c r="C1207" s="89" t="s">
        <v>132</v>
      </c>
      <c r="D1207" s="89">
        <v>2017</v>
      </c>
      <c r="E1207" s="90">
        <v>7278486.5999999996</v>
      </c>
      <c r="F1207" s="84"/>
      <c r="G1207" s="84"/>
    </row>
    <row r="1208" spans="2:7" ht="13.5" customHeight="1">
      <c r="B1208" s="89" t="s">
        <v>92</v>
      </c>
      <c r="C1208" s="89" t="s">
        <v>139</v>
      </c>
      <c r="D1208" s="89">
        <v>2017</v>
      </c>
      <c r="E1208" s="90">
        <v>7281774.6500000004</v>
      </c>
      <c r="F1208" s="84"/>
      <c r="G1208" s="84"/>
    </row>
    <row r="1209" spans="2:7" ht="13.5" customHeight="1">
      <c r="B1209" s="89" t="s">
        <v>72</v>
      </c>
      <c r="C1209" s="89" t="s">
        <v>135</v>
      </c>
      <c r="D1209" s="89">
        <v>2017</v>
      </c>
      <c r="E1209" s="90">
        <v>7823172</v>
      </c>
      <c r="F1209" s="84"/>
      <c r="G1209" s="84"/>
    </row>
    <row r="1210" spans="2:7" ht="13.5" customHeight="1">
      <c r="B1210" s="89" t="s">
        <v>233</v>
      </c>
      <c r="C1210" s="89" t="s">
        <v>143</v>
      </c>
      <c r="D1210" s="89">
        <v>2017</v>
      </c>
      <c r="E1210" s="90">
        <v>8230659.4100000001</v>
      </c>
      <c r="F1210" s="84"/>
      <c r="G1210" s="84"/>
    </row>
    <row r="1211" spans="2:7" ht="13.5" customHeight="1">
      <c r="B1211" s="89" t="s">
        <v>87</v>
      </c>
      <c r="C1211" s="89" t="s">
        <v>140</v>
      </c>
      <c r="D1211" s="89">
        <v>2017</v>
      </c>
      <c r="E1211" s="90">
        <v>8426674.5299999993</v>
      </c>
      <c r="F1211" s="84"/>
      <c r="G1211" s="84"/>
    </row>
    <row r="1212" spans="2:7" ht="13.5" customHeight="1">
      <c r="B1212" s="89" t="s">
        <v>86</v>
      </c>
      <c r="C1212" s="89" t="s">
        <v>140</v>
      </c>
      <c r="D1212" s="89">
        <v>2017</v>
      </c>
      <c r="E1212" s="90">
        <v>8637510.0073141064</v>
      </c>
      <c r="F1212" s="84"/>
      <c r="G1212" s="84"/>
    </row>
    <row r="1213" spans="2:7" ht="13.5" customHeight="1">
      <c r="B1213" s="89" t="s">
        <v>240</v>
      </c>
      <c r="C1213" s="89" t="s">
        <v>140</v>
      </c>
      <c r="D1213" s="89">
        <v>2017</v>
      </c>
      <c r="E1213" s="90">
        <v>9142402.824114982</v>
      </c>
      <c r="F1213" s="84"/>
      <c r="G1213" s="84"/>
    </row>
    <row r="1214" spans="2:7" ht="13.5" customHeight="1">
      <c r="B1214" s="89" t="s">
        <v>201</v>
      </c>
      <c r="C1214" s="89" t="s">
        <v>136</v>
      </c>
      <c r="D1214" s="89">
        <v>2017</v>
      </c>
      <c r="E1214" s="90">
        <v>9280166.1600000001</v>
      </c>
      <c r="F1214" s="84"/>
      <c r="G1214" s="84"/>
    </row>
    <row r="1215" spans="2:7" ht="13.5" customHeight="1">
      <c r="B1215" s="89" t="s">
        <v>80</v>
      </c>
      <c r="C1215" s="89" t="s">
        <v>136</v>
      </c>
      <c r="D1215" s="89">
        <v>2017</v>
      </c>
      <c r="E1215" s="90">
        <v>9342516.3236305919</v>
      </c>
      <c r="F1215" s="84"/>
      <c r="G1215" s="84"/>
    </row>
    <row r="1216" spans="2:7" ht="13.5" customHeight="1">
      <c r="B1216" s="89" t="s">
        <v>109</v>
      </c>
      <c r="C1216" s="89" t="s">
        <v>139</v>
      </c>
      <c r="D1216" s="89">
        <v>2017</v>
      </c>
      <c r="E1216" s="90">
        <v>9776503.3100000005</v>
      </c>
      <c r="F1216" s="84"/>
      <c r="G1216" s="84"/>
    </row>
    <row r="1217" spans="2:7" ht="13.5" customHeight="1">
      <c r="B1217" s="89" t="s">
        <v>230</v>
      </c>
      <c r="C1217" s="89" t="s">
        <v>137</v>
      </c>
      <c r="D1217" s="89">
        <v>2017</v>
      </c>
      <c r="E1217" s="90">
        <v>10057670</v>
      </c>
      <c r="F1217" s="84"/>
      <c r="G1217" s="84"/>
    </row>
    <row r="1218" spans="2:7" ht="13.5" customHeight="1">
      <c r="B1218" s="89" t="s">
        <v>78</v>
      </c>
      <c r="C1218" s="89" t="s">
        <v>132</v>
      </c>
      <c r="D1218" s="89">
        <v>2017</v>
      </c>
      <c r="E1218" s="90">
        <v>10651138.18</v>
      </c>
      <c r="F1218" s="84"/>
      <c r="G1218" s="84"/>
    </row>
    <row r="1219" spans="2:7">
      <c r="B1219" s="89" t="s">
        <v>111</v>
      </c>
      <c r="C1219" s="89" t="s">
        <v>140</v>
      </c>
      <c r="D1219" s="89">
        <v>2017</v>
      </c>
      <c r="E1219" s="90">
        <v>10655519.628784839</v>
      </c>
    </row>
    <row r="1220" spans="2:7">
      <c r="B1220" s="89" t="s">
        <v>224</v>
      </c>
      <c r="C1220" s="89" t="s">
        <v>140</v>
      </c>
      <c r="D1220" s="89">
        <v>2017</v>
      </c>
      <c r="E1220" s="90">
        <v>10992153.220000001</v>
      </c>
    </row>
    <row r="1221" spans="2:7">
      <c r="B1221" s="89" t="s">
        <v>71</v>
      </c>
      <c r="C1221" s="89" t="s">
        <v>137</v>
      </c>
      <c r="D1221" s="89">
        <v>2017</v>
      </c>
      <c r="E1221" s="90">
        <v>11237009</v>
      </c>
    </row>
    <row r="1222" spans="2:7">
      <c r="B1222" s="89" t="s">
        <v>72</v>
      </c>
      <c r="C1222" s="89" t="s">
        <v>143</v>
      </c>
      <c r="D1222" s="89">
        <v>2017</v>
      </c>
      <c r="E1222" s="90">
        <f>10002440+866196+620616</f>
        <v>11489252</v>
      </c>
    </row>
    <row r="1223" spans="2:7">
      <c r="B1223" s="89" t="s">
        <v>109</v>
      </c>
      <c r="C1223" s="89" t="s">
        <v>143</v>
      </c>
      <c r="D1223" s="89">
        <v>2017</v>
      </c>
      <c r="E1223" s="90">
        <v>11872763.380000001</v>
      </c>
    </row>
    <row r="1224" spans="2:7">
      <c r="B1224" s="89" t="s">
        <v>240</v>
      </c>
      <c r="C1224" s="89" t="s">
        <v>132</v>
      </c>
      <c r="D1224" s="89">
        <v>2017</v>
      </c>
      <c r="E1224" s="90">
        <v>12096491.454359595</v>
      </c>
    </row>
    <row r="1225" spans="2:7">
      <c r="B1225" s="89" t="s">
        <v>64</v>
      </c>
      <c r="C1225" s="89" t="s">
        <v>143</v>
      </c>
      <c r="D1225" s="89">
        <v>2017</v>
      </c>
      <c r="E1225" s="90">
        <v>12660844</v>
      </c>
    </row>
    <row r="1226" spans="2:7">
      <c r="B1226" s="89" t="s">
        <v>217</v>
      </c>
      <c r="C1226" s="89" t="s">
        <v>139</v>
      </c>
      <c r="D1226" s="89">
        <v>2017</v>
      </c>
      <c r="E1226" s="90">
        <v>13979721</v>
      </c>
    </row>
    <row r="1227" spans="2:7">
      <c r="B1227" s="89" t="s">
        <v>70</v>
      </c>
      <c r="C1227" s="89" t="s">
        <v>143</v>
      </c>
      <c r="D1227" s="89">
        <v>2017</v>
      </c>
      <c r="E1227" s="90">
        <v>17018971.459999997</v>
      </c>
    </row>
    <row r="1228" spans="2:7">
      <c r="B1228" s="89" t="s">
        <v>253</v>
      </c>
      <c r="C1228" s="89" t="s">
        <v>134</v>
      </c>
      <c r="D1228" s="89">
        <v>2017</v>
      </c>
      <c r="E1228" s="90">
        <v>18212824.875468593</v>
      </c>
    </row>
    <row r="1229" spans="2:7">
      <c r="B1229" s="89" t="s">
        <v>70</v>
      </c>
      <c r="C1229" s="89" t="s">
        <v>139</v>
      </c>
      <c r="D1229" s="89">
        <v>2017</v>
      </c>
      <c r="E1229" s="90">
        <v>18929248.570000004</v>
      </c>
    </row>
    <row r="1230" spans="2:7">
      <c r="B1230" s="89" t="s">
        <v>70</v>
      </c>
      <c r="C1230" s="89" t="s">
        <v>135</v>
      </c>
      <c r="D1230" s="89">
        <v>2017</v>
      </c>
      <c r="E1230" s="90">
        <v>19000013.330000002</v>
      </c>
    </row>
    <row r="1231" spans="2:7">
      <c r="B1231" s="89" t="s">
        <v>76</v>
      </c>
      <c r="C1231" s="89" t="s">
        <v>139</v>
      </c>
      <c r="D1231" s="89">
        <v>2017</v>
      </c>
      <c r="E1231" s="90">
        <v>21125052.93</v>
      </c>
    </row>
    <row r="1232" spans="2:7">
      <c r="B1232" s="89" t="s">
        <v>86</v>
      </c>
      <c r="C1232" s="89" t="s">
        <v>139</v>
      </c>
      <c r="D1232" s="89">
        <v>2017</v>
      </c>
      <c r="E1232" s="90">
        <v>21750842.979663011</v>
      </c>
    </row>
    <row r="1233" spans="2:5">
      <c r="B1233" s="89" t="s">
        <v>80</v>
      </c>
      <c r="C1233" s="89" t="s">
        <v>140</v>
      </c>
      <c r="D1233" s="89">
        <v>2017</v>
      </c>
      <c r="E1233" s="90">
        <v>21835026.010000005</v>
      </c>
    </row>
    <row r="1234" spans="2:5">
      <c r="B1234" s="89" t="s">
        <v>253</v>
      </c>
      <c r="C1234" s="89" t="s">
        <v>139</v>
      </c>
      <c r="D1234" s="89">
        <v>2017</v>
      </c>
      <c r="E1234" s="90">
        <v>23736473.400589999</v>
      </c>
    </row>
    <row r="1235" spans="2:5">
      <c r="B1235" s="89" t="s">
        <v>70</v>
      </c>
      <c r="C1235" s="89" t="s">
        <v>134</v>
      </c>
      <c r="D1235" s="89">
        <v>2017</v>
      </c>
      <c r="E1235" s="90">
        <v>25693331.539999999</v>
      </c>
    </row>
    <row r="1236" spans="2:5">
      <c r="B1236" s="89" t="s">
        <v>72</v>
      </c>
      <c r="C1236" s="89" t="s">
        <v>139</v>
      </c>
      <c r="D1236" s="89">
        <v>2017</v>
      </c>
      <c r="E1236" s="90">
        <f>17904522+9490407</f>
        <v>27394929</v>
      </c>
    </row>
    <row r="1237" spans="2:5">
      <c r="B1237" s="89" t="s">
        <v>96</v>
      </c>
      <c r="C1237" s="89" t="s">
        <v>137</v>
      </c>
      <c r="D1237" s="89">
        <v>2017</v>
      </c>
      <c r="E1237" s="90">
        <v>28545336</v>
      </c>
    </row>
    <row r="1238" spans="2:5">
      <c r="B1238" s="89" t="s">
        <v>83</v>
      </c>
      <c r="C1238" s="89" t="s">
        <v>139</v>
      </c>
      <c r="D1238" s="89">
        <v>2017</v>
      </c>
      <c r="E1238" s="90">
        <v>28754148.497652557</v>
      </c>
    </row>
    <row r="1239" spans="2:5">
      <c r="B1239" s="89" t="s">
        <v>83</v>
      </c>
      <c r="C1239" s="89" t="s">
        <v>143</v>
      </c>
      <c r="D1239" s="89">
        <v>2017</v>
      </c>
      <c r="E1239" s="90">
        <v>38278630.199369885</v>
      </c>
    </row>
    <row r="1240" spans="2:5">
      <c r="B1240" s="89" t="s">
        <v>74</v>
      </c>
      <c r="C1240" s="89" t="s">
        <v>140</v>
      </c>
      <c r="D1240" s="89">
        <v>2017</v>
      </c>
      <c r="E1240" s="90">
        <v>40476854.164978318</v>
      </c>
    </row>
    <row r="1241" spans="2:5">
      <c r="B1241" s="89" t="s">
        <v>74</v>
      </c>
      <c r="C1241" s="89" t="s">
        <v>143</v>
      </c>
      <c r="D1241" s="89">
        <v>2017</v>
      </c>
      <c r="E1241" s="90">
        <v>46318194.250429548</v>
      </c>
    </row>
    <row r="1242" spans="2:5">
      <c r="B1242" s="89" t="s">
        <v>3</v>
      </c>
      <c r="C1242" s="89" t="s">
        <v>134</v>
      </c>
      <c r="D1242" s="89">
        <v>2017</v>
      </c>
      <c r="E1242" s="90">
        <v>47426625.730190419</v>
      </c>
    </row>
    <row r="1243" spans="2:5">
      <c r="B1243" s="89" t="s">
        <v>235</v>
      </c>
      <c r="C1243" s="89" t="s">
        <v>140</v>
      </c>
      <c r="D1243" s="89">
        <v>2017</v>
      </c>
      <c r="E1243" s="90">
        <v>49218690.579000004</v>
      </c>
    </row>
    <row r="1244" spans="2:5">
      <c r="B1244" s="89" t="s">
        <v>70</v>
      </c>
      <c r="C1244" s="89" t="s">
        <v>140</v>
      </c>
      <c r="D1244" s="89">
        <v>2017</v>
      </c>
      <c r="E1244" s="90">
        <v>50426459.609999999</v>
      </c>
    </row>
    <row r="1245" spans="2:5">
      <c r="B1245" s="89" t="s">
        <v>75</v>
      </c>
      <c r="C1245" s="89" t="s">
        <v>216</v>
      </c>
      <c r="D1245" s="89">
        <v>2017</v>
      </c>
      <c r="E1245" s="90">
        <v>68301469.450000003</v>
      </c>
    </row>
    <row r="1246" spans="2:5">
      <c r="B1246" s="89" t="s">
        <v>72</v>
      </c>
      <c r="C1246" s="89" t="s">
        <v>140</v>
      </c>
      <c r="D1246" s="89">
        <v>2017</v>
      </c>
      <c r="E1246" s="90">
        <v>72179793</v>
      </c>
    </row>
    <row r="1247" spans="2:5">
      <c r="B1247" s="89" t="s">
        <v>3</v>
      </c>
      <c r="C1247" s="89" t="s">
        <v>136</v>
      </c>
      <c r="D1247" s="89">
        <v>2017</v>
      </c>
      <c r="E1247" s="90">
        <v>94450184.803759903</v>
      </c>
    </row>
    <row r="1248" spans="2:5">
      <c r="B1248" s="89" t="s">
        <v>253</v>
      </c>
      <c r="C1248" s="89" t="s">
        <v>140</v>
      </c>
      <c r="D1248" s="89">
        <v>2017</v>
      </c>
      <c r="E1248" s="90">
        <v>102418089.96131</v>
      </c>
    </row>
    <row r="1249" spans="2:5">
      <c r="B1249" s="89" t="s">
        <v>69</v>
      </c>
      <c r="C1249" s="89" t="s">
        <v>143</v>
      </c>
      <c r="D1249" s="89">
        <v>2017</v>
      </c>
      <c r="E1249" s="90">
        <v>112237054.14453985</v>
      </c>
    </row>
    <row r="1250" spans="2:5">
      <c r="B1250" s="89" t="s">
        <v>69</v>
      </c>
      <c r="C1250" s="89" t="s">
        <v>135</v>
      </c>
      <c r="D1250" s="89">
        <v>2017</v>
      </c>
      <c r="E1250" s="90">
        <v>129994924.08547153</v>
      </c>
    </row>
    <row r="1251" spans="2:5">
      <c r="B1251" s="89" t="s">
        <v>86</v>
      </c>
      <c r="C1251" s="89" t="s">
        <v>216</v>
      </c>
      <c r="D1251" s="89">
        <v>2017</v>
      </c>
      <c r="E1251" s="90">
        <v>143032411.01882824</v>
      </c>
    </row>
    <row r="1252" spans="2:5">
      <c r="B1252" s="89" t="s">
        <v>3</v>
      </c>
      <c r="C1252" s="89" t="s">
        <v>143</v>
      </c>
      <c r="D1252" s="89">
        <v>2017</v>
      </c>
      <c r="E1252" s="90">
        <v>146710000</v>
      </c>
    </row>
    <row r="1253" spans="2:5">
      <c r="B1253" s="89" t="s">
        <v>69</v>
      </c>
      <c r="C1253" s="89" t="s">
        <v>139</v>
      </c>
      <c r="D1253" s="89">
        <v>2017</v>
      </c>
      <c r="E1253" s="90">
        <v>158390093.51431012</v>
      </c>
    </row>
    <row r="1254" spans="2:5">
      <c r="B1254" s="89" t="s">
        <v>69</v>
      </c>
      <c r="C1254" s="89" t="s">
        <v>137</v>
      </c>
      <c r="D1254" s="89">
        <v>2017</v>
      </c>
      <c r="E1254" s="90">
        <v>180612397.4806233</v>
      </c>
    </row>
    <row r="1255" spans="2:5">
      <c r="B1255" s="89" t="s">
        <v>75</v>
      </c>
      <c r="C1255" s="89" t="s">
        <v>137</v>
      </c>
      <c r="D1255" s="89">
        <v>2017</v>
      </c>
      <c r="E1255" s="90">
        <v>221087868.18000001</v>
      </c>
    </row>
    <row r="1256" spans="2:5">
      <c r="B1256" s="89" t="s">
        <v>86</v>
      </c>
      <c r="C1256" s="89" t="s">
        <v>133</v>
      </c>
      <c r="D1256" s="89">
        <v>2017</v>
      </c>
      <c r="E1256" s="90">
        <v>229403143.53698581</v>
      </c>
    </row>
    <row r="1257" spans="2:5">
      <c r="B1257" s="89" t="s">
        <v>74</v>
      </c>
      <c r="C1257" s="89" t="s">
        <v>133</v>
      </c>
      <c r="D1257" s="89">
        <v>2017</v>
      </c>
      <c r="E1257" s="90">
        <v>329861874.92919004</v>
      </c>
    </row>
    <row r="1258" spans="2:5">
      <c r="B1258" s="89" t="s">
        <v>69</v>
      </c>
      <c r="C1258" s="89" t="s">
        <v>140</v>
      </c>
      <c r="D1258" s="89">
        <v>2017</v>
      </c>
      <c r="E1258" s="90">
        <v>344016753.64138675</v>
      </c>
    </row>
    <row r="1259" spans="2:5">
      <c r="B1259" s="89" t="s">
        <v>74</v>
      </c>
      <c r="C1259" s="89" t="s">
        <v>216</v>
      </c>
      <c r="D1259" s="89">
        <v>2017</v>
      </c>
      <c r="E1259" s="90">
        <v>424509806.21606988</v>
      </c>
    </row>
    <row r="1260" spans="2:5">
      <c r="B1260" s="89" t="s">
        <v>86</v>
      </c>
      <c r="C1260" s="89" t="s">
        <v>132</v>
      </c>
      <c r="D1260" s="89">
        <v>2017</v>
      </c>
      <c r="E1260" s="90">
        <v>462604981.11775208</v>
      </c>
    </row>
    <row r="1261" spans="2:5">
      <c r="B1261" s="89" t="s">
        <v>69</v>
      </c>
      <c r="C1261" s="89" t="s">
        <v>133</v>
      </c>
      <c r="D1261" s="89">
        <v>2017</v>
      </c>
      <c r="E1261" s="90">
        <v>502479507.65320128</v>
      </c>
    </row>
    <row r="1262" spans="2:5">
      <c r="B1262" s="89" t="s">
        <v>3</v>
      </c>
      <c r="C1262" s="89" t="s">
        <v>135</v>
      </c>
      <c r="D1262" s="89">
        <v>2017</v>
      </c>
      <c r="E1262" s="90">
        <v>549588401.01731598</v>
      </c>
    </row>
    <row r="1263" spans="2:5">
      <c r="B1263" s="89" t="s">
        <v>3</v>
      </c>
      <c r="C1263" s="89" t="s">
        <v>139</v>
      </c>
      <c r="D1263" s="89">
        <v>2017</v>
      </c>
      <c r="E1263" s="90">
        <v>570407000</v>
      </c>
    </row>
    <row r="1264" spans="2:5">
      <c r="B1264" s="89" t="s">
        <v>3</v>
      </c>
      <c r="C1264" s="89" t="s">
        <v>133</v>
      </c>
      <c r="D1264" s="89">
        <v>2017</v>
      </c>
      <c r="E1264" s="90">
        <v>680399000</v>
      </c>
    </row>
    <row r="1265" spans="2:5">
      <c r="B1265" s="89" t="s">
        <v>3</v>
      </c>
      <c r="C1265" s="89" t="s">
        <v>216</v>
      </c>
      <c r="D1265" s="89">
        <v>2017</v>
      </c>
      <c r="E1265" s="90">
        <v>987641000</v>
      </c>
    </row>
    <row r="1266" spans="2:5">
      <c r="B1266" s="89" t="s">
        <v>3</v>
      </c>
      <c r="C1266" s="89" t="s">
        <v>137</v>
      </c>
      <c r="D1266" s="89">
        <v>2017</v>
      </c>
      <c r="E1266" s="90">
        <v>1151089114.9472065</v>
      </c>
    </row>
    <row r="1267" spans="2:5">
      <c r="B1267" s="89" t="s">
        <v>69</v>
      </c>
      <c r="C1267" s="89" t="s">
        <v>216</v>
      </c>
      <c r="D1267" s="89">
        <v>2017</v>
      </c>
      <c r="E1267" s="90">
        <v>1182386410.1254535</v>
      </c>
    </row>
    <row r="1268" spans="2:5">
      <c r="B1268" s="89" t="s">
        <v>3</v>
      </c>
      <c r="C1268" s="89" t="s">
        <v>140</v>
      </c>
      <c r="D1268" s="89">
        <v>2017</v>
      </c>
      <c r="E1268" s="90">
        <v>1326926673.5015273</v>
      </c>
    </row>
    <row r="1269" spans="2:5">
      <c r="B1269" s="89" t="s">
        <v>74</v>
      </c>
      <c r="C1269" s="89" t="s">
        <v>132</v>
      </c>
      <c r="D1269" s="89">
        <v>2017</v>
      </c>
      <c r="E1269" s="90">
        <v>1432586927.23137</v>
      </c>
    </row>
    <row r="1270" spans="2:5">
      <c r="B1270" s="89" t="s">
        <v>3</v>
      </c>
      <c r="C1270" s="89" t="s">
        <v>132</v>
      </c>
      <c r="D1270" s="89">
        <v>2017</v>
      </c>
      <c r="E1270" s="90">
        <v>2886245000</v>
      </c>
    </row>
    <row r="1271" spans="2:5">
      <c r="B1271" s="89" t="s">
        <v>69</v>
      </c>
      <c r="C1271" s="89" t="s">
        <v>132</v>
      </c>
      <c r="D1271" s="89">
        <v>2017</v>
      </c>
      <c r="E1271" s="90">
        <v>3135984457.1044617</v>
      </c>
    </row>
    <row r="1272" spans="2:5">
      <c r="B1272" s="89" t="s">
        <v>70</v>
      </c>
      <c r="C1272" s="89" t="s">
        <v>136</v>
      </c>
      <c r="D1272" s="89">
        <v>2018</v>
      </c>
      <c r="E1272" s="90">
        <v>191.06611720907452</v>
      </c>
    </row>
    <row r="1273" spans="2:5">
      <c r="B1273" s="89" t="s">
        <v>240</v>
      </c>
      <c r="C1273" s="89" t="s">
        <v>134</v>
      </c>
      <c r="D1273" s="89">
        <v>2018</v>
      </c>
      <c r="E1273" s="90">
        <v>591.57999999999993</v>
      </c>
    </row>
    <row r="1274" spans="2:5">
      <c r="B1274" s="89" t="s">
        <v>218</v>
      </c>
      <c r="C1274" s="89" t="s">
        <v>135</v>
      </c>
      <c r="D1274" s="89">
        <v>2018</v>
      </c>
      <c r="E1274" s="90">
        <v>763.1</v>
      </c>
    </row>
    <row r="1275" spans="2:5">
      <c r="B1275" s="89" t="s">
        <v>245</v>
      </c>
      <c r="C1275" s="89" t="s">
        <v>137</v>
      </c>
      <c r="D1275" s="89">
        <v>2018</v>
      </c>
      <c r="E1275" s="90">
        <v>1772.03</v>
      </c>
    </row>
    <row r="1276" spans="2:5">
      <c r="B1276" s="89" t="s">
        <v>150</v>
      </c>
      <c r="C1276" s="89" t="s">
        <v>137</v>
      </c>
      <c r="D1276" s="89">
        <v>2018</v>
      </c>
      <c r="E1276" s="90">
        <v>3000</v>
      </c>
    </row>
    <row r="1277" spans="2:5">
      <c r="B1277" s="89" t="s">
        <v>116</v>
      </c>
      <c r="C1277" s="89" t="s">
        <v>143</v>
      </c>
      <c r="D1277" s="89">
        <v>2018</v>
      </c>
      <c r="E1277" s="90">
        <f>1244.92+855.93+788.14+972.03</f>
        <v>3861.0199999999995</v>
      </c>
    </row>
    <row r="1278" spans="2:5">
      <c r="B1278" s="89" t="s">
        <v>24</v>
      </c>
      <c r="C1278" s="89" t="s">
        <v>143</v>
      </c>
      <c r="D1278" s="89">
        <v>2018</v>
      </c>
      <c r="E1278" s="90">
        <v>7063.74</v>
      </c>
    </row>
    <row r="1279" spans="2:5">
      <c r="B1279" s="89" t="s">
        <v>152</v>
      </c>
      <c r="C1279" s="89" t="s">
        <v>137</v>
      </c>
      <c r="D1279" s="89">
        <v>2018</v>
      </c>
      <c r="E1279" s="90">
        <v>7932</v>
      </c>
    </row>
    <row r="1280" spans="2:5">
      <c r="B1280" s="89" t="s">
        <v>155</v>
      </c>
      <c r="C1280" s="89" t="s">
        <v>137</v>
      </c>
      <c r="D1280" s="89">
        <v>2018</v>
      </c>
      <c r="E1280" s="90">
        <v>8490</v>
      </c>
    </row>
    <row r="1281" spans="2:5">
      <c r="B1281" s="89" t="s">
        <v>203</v>
      </c>
      <c r="C1281" s="89" t="s">
        <v>137</v>
      </c>
      <c r="D1281" s="89">
        <v>2018</v>
      </c>
      <c r="E1281" s="90">
        <v>12135</v>
      </c>
    </row>
    <row r="1282" spans="2:5">
      <c r="B1282" s="89" t="s">
        <v>168</v>
      </c>
      <c r="C1282" s="89" t="s">
        <v>216</v>
      </c>
      <c r="D1282" s="89">
        <v>2018</v>
      </c>
      <c r="E1282" s="90">
        <v>18229</v>
      </c>
    </row>
    <row r="1283" spans="2:5">
      <c r="B1283" s="89" t="s">
        <v>28</v>
      </c>
      <c r="C1283" s="89" t="s">
        <v>137</v>
      </c>
      <c r="D1283" s="89">
        <v>2018</v>
      </c>
      <c r="E1283" s="90">
        <v>23005</v>
      </c>
    </row>
    <row r="1284" spans="2:5">
      <c r="B1284" s="89" t="s">
        <v>218</v>
      </c>
      <c r="C1284" s="89" t="s">
        <v>143</v>
      </c>
      <c r="D1284" s="89">
        <v>2018</v>
      </c>
      <c r="E1284" s="90">
        <v>30705.51</v>
      </c>
    </row>
    <row r="1285" spans="2:5">
      <c r="B1285" s="89" t="s">
        <v>24</v>
      </c>
      <c r="C1285" s="89" t="s">
        <v>135</v>
      </c>
      <c r="D1285" s="89">
        <v>2018</v>
      </c>
      <c r="E1285" s="90">
        <v>32022.75</v>
      </c>
    </row>
    <row r="1286" spans="2:5">
      <c r="B1286" s="89" t="s">
        <v>194</v>
      </c>
      <c r="C1286" s="89" t="s">
        <v>137</v>
      </c>
      <c r="D1286" s="89">
        <v>2018</v>
      </c>
      <c r="E1286" s="90">
        <v>34325</v>
      </c>
    </row>
    <row r="1287" spans="2:5">
      <c r="B1287" s="89" t="s">
        <v>220</v>
      </c>
      <c r="C1287" s="89" t="s">
        <v>143</v>
      </c>
      <c r="D1287" s="89">
        <v>2018</v>
      </c>
      <c r="E1287" s="90">
        <v>36384.71</v>
      </c>
    </row>
    <row r="1288" spans="2:5">
      <c r="B1288" s="89" t="s">
        <v>61</v>
      </c>
      <c r="C1288" s="89" t="s">
        <v>137</v>
      </c>
      <c r="D1288" s="89">
        <v>2018</v>
      </c>
      <c r="E1288" s="90">
        <v>38875</v>
      </c>
    </row>
    <row r="1289" spans="2:5">
      <c r="B1289" s="89" t="s">
        <v>48</v>
      </c>
      <c r="C1289" s="89" t="s">
        <v>137</v>
      </c>
      <c r="D1289" s="89">
        <v>2018</v>
      </c>
      <c r="E1289" s="90">
        <v>39003</v>
      </c>
    </row>
    <row r="1290" spans="2:5">
      <c r="B1290" s="89" t="s">
        <v>218</v>
      </c>
      <c r="C1290" s="89" t="s">
        <v>139</v>
      </c>
      <c r="D1290" s="89">
        <v>2018</v>
      </c>
      <c r="E1290" s="90">
        <v>40844.639999999999</v>
      </c>
    </row>
    <row r="1291" spans="2:5">
      <c r="B1291" s="89" t="s">
        <v>190</v>
      </c>
      <c r="C1291" s="89" t="s">
        <v>216</v>
      </c>
      <c r="D1291" s="89">
        <v>2018</v>
      </c>
      <c r="E1291" s="90">
        <v>42949</v>
      </c>
    </row>
    <row r="1292" spans="2:5">
      <c r="B1292" s="89" t="s">
        <v>151</v>
      </c>
      <c r="C1292" s="89" t="s">
        <v>137</v>
      </c>
      <c r="D1292" s="89">
        <v>2018</v>
      </c>
      <c r="E1292" s="90">
        <v>47321</v>
      </c>
    </row>
    <row r="1293" spans="2:5">
      <c r="B1293" s="89" t="s">
        <v>161</v>
      </c>
      <c r="C1293" s="89" t="s">
        <v>134</v>
      </c>
      <c r="D1293" s="89">
        <v>2018</v>
      </c>
      <c r="E1293" s="90">
        <v>47360.4</v>
      </c>
    </row>
    <row r="1294" spans="2:5">
      <c r="B1294" s="89" t="s">
        <v>218</v>
      </c>
      <c r="C1294" s="89" t="s">
        <v>216</v>
      </c>
      <c r="D1294" s="89">
        <v>2018</v>
      </c>
      <c r="E1294" s="90">
        <v>47475.75</v>
      </c>
    </row>
    <row r="1295" spans="2:5">
      <c r="B1295" s="89" t="s">
        <v>58</v>
      </c>
      <c r="C1295" s="89" t="s">
        <v>137</v>
      </c>
      <c r="D1295" s="89">
        <v>2018</v>
      </c>
      <c r="E1295" s="90">
        <v>49400</v>
      </c>
    </row>
    <row r="1296" spans="2:5">
      <c r="B1296" s="89" t="s">
        <v>239</v>
      </c>
      <c r="C1296" s="89" t="s">
        <v>137</v>
      </c>
      <c r="D1296" s="89">
        <v>2018</v>
      </c>
      <c r="E1296" s="90">
        <v>52440</v>
      </c>
    </row>
    <row r="1297" spans="2:5">
      <c r="B1297" s="89" t="s">
        <v>158</v>
      </c>
      <c r="C1297" s="89" t="s">
        <v>137</v>
      </c>
      <c r="D1297" s="89">
        <v>2018</v>
      </c>
      <c r="E1297" s="90">
        <v>53094</v>
      </c>
    </row>
    <row r="1298" spans="2:5">
      <c r="B1298" s="89" t="s">
        <v>225</v>
      </c>
      <c r="C1298" s="89" t="s">
        <v>137</v>
      </c>
      <c r="D1298" s="89">
        <v>2018</v>
      </c>
      <c r="E1298" s="90">
        <v>58135</v>
      </c>
    </row>
    <row r="1299" spans="2:5">
      <c r="B1299" s="89" t="s">
        <v>88</v>
      </c>
      <c r="C1299" s="89" t="s">
        <v>135</v>
      </c>
      <c r="D1299" s="89">
        <v>2018</v>
      </c>
      <c r="E1299" s="90">
        <v>58445.73</v>
      </c>
    </row>
    <row r="1300" spans="2:5">
      <c r="B1300" s="89" t="s">
        <v>221</v>
      </c>
      <c r="C1300" s="89" t="s">
        <v>140</v>
      </c>
      <c r="D1300" s="89">
        <v>2018</v>
      </c>
      <c r="E1300" s="90">
        <v>60698</v>
      </c>
    </row>
    <row r="1301" spans="2:5">
      <c r="B1301" s="89" t="s">
        <v>144</v>
      </c>
      <c r="C1301" s="89" t="s">
        <v>137</v>
      </c>
      <c r="D1301" s="89">
        <v>2018</v>
      </c>
      <c r="E1301" s="90">
        <f>15279+15335+15381+15420</f>
        <v>61415</v>
      </c>
    </row>
    <row r="1302" spans="2:5">
      <c r="B1302" s="89" t="s">
        <v>180</v>
      </c>
      <c r="C1302" s="89" t="s">
        <v>133</v>
      </c>
      <c r="D1302" s="89">
        <v>2018</v>
      </c>
      <c r="E1302" s="90">
        <v>63629</v>
      </c>
    </row>
    <row r="1303" spans="2:5">
      <c r="B1303" s="89" t="s">
        <v>39</v>
      </c>
      <c r="C1303" s="89" t="s">
        <v>137</v>
      </c>
      <c r="D1303" s="89">
        <v>2018</v>
      </c>
      <c r="E1303" s="90">
        <v>64129</v>
      </c>
    </row>
    <row r="1304" spans="2:5">
      <c r="B1304" s="89" t="s">
        <v>56</v>
      </c>
      <c r="C1304" s="89" t="s">
        <v>137</v>
      </c>
      <c r="D1304" s="89">
        <v>2018</v>
      </c>
      <c r="E1304" s="90">
        <v>64529.66</v>
      </c>
    </row>
    <row r="1305" spans="2:5">
      <c r="B1305" s="89" t="s">
        <v>168</v>
      </c>
      <c r="C1305" s="89" t="s">
        <v>139</v>
      </c>
      <c r="D1305" s="89">
        <v>2018</v>
      </c>
      <c r="E1305" s="90">
        <v>65507</v>
      </c>
    </row>
    <row r="1306" spans="2:5">
      <c r="B1306" s="89" t="s">
        <v>76</v>
      </c>
      <c r="C1306" s="89" t="s">
        <v>140</v>
      </c>
      <c r="D1306" s="89">
        <v>2018</v>
      </c>
      <c r="E1306" s="90">
        <v>66434</v>
      </c>
    </row>
    <row r="1307" spans="2:5">
      <c r="B1307" s="89" t="s">
        <v>22</v>
      </c>
      <c r="C1307" s="89" t="s">
        <v>133</v>
      </c>
      <c r="D1307" s="89">
        <v>2018</v>
      </c>
      <c r="E1307" s="90">
        <v>70178</v>
      </c>
    </row>
    <row r="1308" spans="2:5">
      <c r="B1308" s="89" t="s">
        <v>80</v>
      </c>
      <c r="C1308" s="89" t="s">
        <v>216</v>
      </c>
      <c r="D1308" s="89">
        <v>2018</v>
      </c>
      <c r="E1308" s="90">
        <v>71471.600000000006</v>
      </c>
    </row>
    <row r="1309" spans="2:5">
      <c r="B1309" s="89" t="s">
        <v>193</v>
      </c>
      <c r="C1309" s="89" t="s">
        <v>137</v>
      </c>
      <c r="D1309" s="89">
        <v>2018</v>
      </c>
      <c r="E1309" s="90">
        <v>72797</v>
      </c>
    </row>
    <row r="1310" spans="2:5">
      <c r="B1310" s="89" t="s">
        <v>86</v>
      </c>
      <c r="C1310" s="89" t="s">
        <v>134</v>
      </c>
      <c r="D1310" s="89">
        <v>2018</v>
      </c>
      <c r="E1310" s="90">
        <v>73309.703663502398</v>
      </c>
    </row>
    <row r="1311" spans="2:5">
      <c r="B1311" s="89" t="s">
        <v>57</v>
      </c>
      <c r="C1311" s="89" t="s">
        <v>137</v>
      </c>
      <c r="D1311" s="89">
        <v>2018</v>
      </c>
      <c r="E1311" s="90">
        <v>74397.86</v>
      </c>
    </row>
    <row r="1312" spans="2:5">
      <c r="B1312" s="89" t="s">
        <v>80</v>
      </c>
      <c r="C1312" s="89" t="s">
        <v>133</v>
      </c>
      <c r="D1312" s="89">
        <v>2018</v>
      </c>
      <c r="E1312" s="90">
        <v>75000.570000000007</v>
      </c>
    </row>
    <row r="1313" spans="2:5">
      <c r="B1313" s="89" t="s">
        <v>234</v>
      </c>
      <c r="C1313" s="89" t="s">
        <v>140</v>
      </c>
      <c r="D1313" s="89">
        <v>2018</v>
      </c>
      <c r="E1313" s="90">
        <v>78251.55</v>
      </c>
    </row>
    <row r="1314" spans="2:5">
      <c r="B1314" s="89" t="s">
        <v>157</v>
      </c>
      <c r="C1314" s="89" t="s">
        <v>137</v>
      </c>
      <c r="D1314" s="89">
        <v>2018</v>
      </c>
      <c r="E1314" s="90">
        <v>80142</v>
      </c>
    </row>
    <row r="1315" spans="2:5">
      <c r="B1315" s="89" t="s">
        <v>67</v>
      </c>
      <c r="C1315" s="89" t="s">
        <v>137</v>
      </c>
      <c r="D1315" s="89">
        <v>2018</v>
      </c>
      <c r="E1315" s="90">
        <v>83056</v>
      </c>
    </row>
    <row r="1316" spans="2:5">
      <c r="B1316" s="89" t="s">
        <v>145</v>
      </c>
      <c r="C1316" s="89" t="s">
        <v>137</v>
      </c>
      <c r="D1316" s="89">
        <v>2018</v>
      </c>
      <c r="E1316" s="90">
        <v>87862</v>
      </c>
    </row>
    <row r="1317" spans="2:5">
      <c r="B1317" s="89" t="s">
        <v>226</v>
      </c>
      <c r="C1317" s="89" t="s">
        <v>137</v>
      </c>
      <c r="D1317" s="89">
        <v>2018</v>
      </c>
      <c r="E1317" s="90">
        <v>91598</v>
      </c>
    </row>
    <row r="1318" spans="2:5">
      <c r="B1318" s="89" t="s">
        <v>22</v>
      </c>
      <c r="C1318" s="89" t="s">
        <v>136</v>
      </c>
      <c r="D1318" s="89">
        <v>2018</v>
      </c>
      <c r="E1318" s="90">
        <v>96839</v>
      </c>
    </row>
    <row r="1319" spans="2:5">
      <c r="B1319" s="89" t="s">
        <v>86</v>
      </c>
      <c r="C1319" s="89" t="s">
        <v>135</v>
      </c>
      <c r="D1319" s="89">
        <v>2018</v>
      </c>
      <c r="E1319" s="90">
        <v>101788.59758968014</v>
      </c>
    </row>
    <row r="1320" spans="2:5">
      <c r="B1320" s="89" t="s">
        <v>63</v>
      </c>
      <c r="C1320" s="89" t="s">
        <v>137</v>
      </c>
      <c r="D1320" s="89">
        <v>2018</v>
      </c>
      <c r="E1320" s="90">
        <v>106402.54</v>
      </c>
    </row>
    <row r="1321" spans="2:5">
      <c r="B1321" s="89" t="s">
        <v>55</v>
      </c>
      <c r="C1321" s="89" t="s">
        <v>137</v>
      </c>
      <c r="D1321" s="89">
        <v>2018</v>
      </c>
      <c r="E1321" s="90">
        <v>106955.92</v>
      </c>
    </row>
    <row r="1322" spans="2:5">
      <c r="B1322" s="89" t="s">
        <v>234</v>
      </c>
      <c r="C1322" s="89" t="s">
        <v>143</v>
      </c>
      <c r="D1322" s="89">
        <v>2018</v>
      </c>
      <c r="E1322" s="90">
        <v>109166.58</v>
      </c>
    </row>
    <row r="1323" spans="2:5">
      <c r="B1323" s="89" t="s">
        <v>221</v>
      </c>
      <c r="C1323" s="89" t="s">
        <v>143</v>
      </c>
      <c r="D1323" s="89">
        <v>2018</v>
      </c>
      <c r="E1323" s="90">
        <v>114206.24</v>
      </c>
    </row>
    <row r="1324" spans="2:5">
      <c r="B1324" s="89" t="s">
        <v>220</v>
      </c>
      <c r="C1324" s="89" t="s">
        <v>137</v>
      </c>
      <c r="D1324" s="89">
        <v>2018</v>
      </c>
      <c r="E1324" s="90">
        <v>118374.58</v>
      </c>
    </row>
    <row r="1325" spans="2:5">
      <c r="B1325" s="89" t="s">
        <v>241</v>
      </c>
      <c r="C1325" s="89" t="s">
        <v>137</v>
      </c>
      <c r="D1325" s="89">
        <v>2018</v>
      </c>
      <c r="E1325" s="90">
        <v>122968</v>
      </c>
    </row>
    <row r="1326" spans="2:5">
      <c r="B1326" s="89" t="s">
        <v>79</v>
      </c>
      <c r="C1326" s="89" t="s">
        <v>140</v>
      </c>
      <c r="D1326" s="89">
        <v>2018</v>
      </c>
      <c r="E1326" s="90">
        <v>128734</v>
      </c>
    </row>
    <row r="1327" spans="2:5">
      <c r="B1327" s="89" t="s">
        <v>191</v>
      </c>
      <c r="C1327" s="89" t="s">
        <v>137</v>
      </c>
      <c r="D1327" s="89">
        <v>2018</v>
      </c>
      <c r="E1327" s="90">
        <v>138823</v>
      </c>
    </row>
    <row r="1328" spans="2:5">
      <c r="B1328" s="89" t="s">
        <v>79</v>
      </c>
      <c r="C1328" s="89" t="s">
        <v>136</v>
      </c>
      <c r="D1328" s="89">
        <v>2018</v>
      </c>
      <c r="E1328" s="90">
        <v>146556</v>
      </c>
    </row>
    <row r="1329" spans="2:5">
      <c r="B1329" s="89" t="s">
        <v>154</v>
      </c>
      <c r="C1329" s="89" t="s">
        <v>137</v>
      </c>
      <c r="D1329" s="89">
        <v>2018</v>
      </c>
      <c r="E1329" s="90">
        <v>147415</v>
      </c>
    </row>
    <row r="1330" spans="2:5">
      <c r="B1330" s="89" t="s">
        <v>148</v>
      </c>
      <c r="C1330" s="89" t="s">
        <v>137</v>
      </c>
      <c r="D1330" s="89">
        <v>2018</v>
      </c>
      <c r="E1330" s="90">
        <v>147835</v>
      </c>
    </row>
    <row r="1331" spans="2:5">
      <c r="B1331" s="89" t="s">
        <v>230</v>
      </c>
      <c r="C1331" s="89" t="s">
        <v>143</v>
      </c>
      <c r="D1331" s="89">
        <v>2018</v>
      </c>
      <c r="E1331" s="90">
        <v>148308</v>
      </c>
    </row>
    <row r="1332" spans="2:5">
      <c r="B1332" s="89" t="s">
        <v>188</v>
      </c>
      <c r="C1332" s="89" t="s">
        <v>137</v>
      </c>
      <c r="D1332" s="89">
        <v>2018</v>
      </c>
      <c r="E1332" s="90">
        <v>152020</v>
      </c>
    </row>
    <row r="1333" spans="2:5">
      <c r="B1333" s="89" t="s">
        <v>199</v>
      </c>
      <c r="C1333" s="89" t="s">
        <v>137</v>
      </c>
      <c r="D1333" s="89">
        <v>2018</v>
      </c>
      <c r="E1333" s="90">
        <v>152465</v>
      </c>
    </row>
    <row r="1334" spans="2:5">
      <c r="B1334" s="89" t="s">
        <v>70</v>
      </c>
      <c r="C1334" s="89" t="s">
        <v>216</v>
      </c>
      <c r="D1334" s="89">
        <v>2018</v>
      </c>
      <c r="E1334" s="90">
        <v>157311.14954809626</v>
      </c>
    </row>
    <row r="1335" spans="2:5">
      <c r="B1335" s="89" t="s">
        <v>174</v>
      </c>
      <c r="C1335" s="89" t="s">
        <v>137</v>
      </c>
      <c r="D1335" s="89">
        <v>2018</v>
      </c>
      <c r="E1335" s="90">
        <v>159513</v>
      </c>
    </row>
    <row r="1336" spans="2:5">
      <c r="B1336" s="89" t="s">
        <v>46</v>
      </c>
      <c r="C1336" s="89" t="s">
        <v>137</v>
      </c>
      <c r="D1336" s="89">
        <v>2018</v>
      </c>
      <c r="E1336" s="90">
        <v>162268.4</v>
      </c>
    </row>
    <row r="1337" spans="2:5">
      <c r="B1337" s="89" t="s">
        <v>156</v>
      </c>
      <c r="C1337" s="89" t="s">
        <v>137</v>
      </c>
      <c r="D1337" s="89">
        <v>2018</v>
      </c>
      <c r="E1337" s="90">
        <v>164235</v>
      </c>
    </row>
    <row r="1338" spans="2:5">
      <c r="B1338" s="89" t="s">
        <v>51</v>
      </c>
      <c r="C1338" s="89" t="s">
        <v>137</v>
      </c>
      <c r="D1338" s="89">
        <v>2018</v>
      </c>
      <c r="E1338" s="90">
        <v>176986.49</v>
      </c>
    </row>
    <row r="1339" spans="2:5">
      <c r="B1339" s="89" t="s">
        <v>163</v>
      </c>
      <c r="C1339" s="89" t="s">
        <v>137</v>
      </c>
      <c r="D1339" s="89">
        <v>2018</v>
      </c>
      <c r="E1339" s="90">
        <v>178051</v>
      </c>
    </row>
    <row r="1340" spans="2:5">
      <c r="B1340" s="89" t="s">
        <v>147</v>
      </c>
      <c r="C1340" s="89" t="s">
        <v>137</v>
      </c>
      <c r="D1340" s="89">
        <v>2018</v>
      </c>
      <c r="E1340" s="90">
        <v>182507</v>
      </c>
    </row>
    <row r="1341" spans="2:5">
      <c r="B1341" s="89" t="s">
        <v>181</v>
      </c>
      <c r="C1341" s="89" t="s">
        <v>143</v>
      </c>
      <c r="D1341" s="89">
        <v>2018</v>
      </c>
      <c r="E1341" s="90">
        <v>183237.02</v>
      </c>
    </row>
    <row r="1342" spans="2:5">
      <c r="B1342" s="89" t="s">
        <v>76</v>
      </c>
      <c r="C1342" s="93" t="s">
        <v>216</v>
      </c>
      <c r="D1342" s="89">
        <v>2018</v>
      </c>
      <c r="E1342" s="94">
        <v>188700</v>
      </c>
    </row>
    <row r="1343" spans="2:5">
      <c r="B1343" s="89" t="s">
        <v>219</v>
      </c>
      <c r="C1343" s="89" t="s">
        <v>137</v>
      </c>
      <c r="D1343" s="89">
        <v>2018</v>
      </c>
      <c r="E1343" s="90">
        <v>196761</v>
      </c>
    </row>
    <row r="1344" spans="2:5">
      <c r="B1344" s="89" t="s">
        <v>2</v>
      </c>
      <c r="C1344" s="89" t="s">
        <v>139</v>
      </c>
      <c r="D1344" s="89">
        <v>2018</v>
      </c>
      <c r="E1344" s="90">
        <v>198168.18</v>
      </c>
    </row>
    <row r="1345" spans="2:5">
      <c r="B1345" s="89" t="s">
        <v>180</v>
      </c>
      <c r="C1345" s="89" t="s">
        <v>143</v>
      </c>
      <c r="D1345" s="89">
        <v>2018</v>
      </c>
      <c r="E1345" s="90">
        <v>199921.98</v>
      </c>
    </row>
    <row r="1346" spans="2:5">
      <c r="B1346" s="89" t="s">
        <v>32</v>
      </c>
      <c r="C1346" s="89" t="s">
        <v>216</v>
      </c>
      <c r="D1346" s="89">
        <v>2018</v>
      </c>
      <c r="E1346" s="90">
        <v>200279</v>
      </c>
    </row>
    <row r="1347" spans="2:5">
      <c r="B1347" s="89" t="s">
        <v>68</v>
      </c>
      <c r="C1347" s="89" t="s">
        <v>137</v>
      </c>
      <c r="D1347" s="89">
        <v>2018</v>
      </c>
      <c r="E1347" s="90">
        <v>203867.17</v>
      </c>
    </row>
    <row r="1348" spans="2:5">
      <c r="B1348" s="89" t="s">
        <v>149</v>
      </c>
      <c r="C1348" s="89" t="s">
        <v>137</v>
      </c>
      <c r="D1348" s="89">
        <v>2018</v>
      </c>
      <c r="E1348" s="90">
        <v>207005</v>
      </c>
    </row>
    <row r="1349" spans="2:5">
      <c r="B1349" s="89" t="s">
        <v>88</v>
      </c>
      <c r="C1349" s="89" t="s">
        <v>216</v>
      </c>
      <c r="D1349" s="89">
        <v>2018</v>
      </c>
      <c r="E1349" s="90">
        <v>207099.49</v>
      </c>
    </row>
    <row r="1350" spans="2:5">
      <c r="B1350" s="89" t="s">
        <v>82</v>
      </c>
      <c r="C1350" s="89" t="s">
        <v>135</v>
      </c>
      <c r="D1350" s="89">
        <v>2018</v>
      </c>
      <c r="E1350" s="90">
        <v>227301.61</v>
      </c>
    </row>
    <row r="1351" spans="2:5">
      <c r="B1351" s="89" t="s">
        <v>49</v>
      </c>
      <c r="C1351" s="89" t="s">
        <v>137</v>
      </c>
      <c r="D1351" s="89">
        <v>2018</v>
      </c>
      <c r="E1351" s="90">
        <v>248644.49</v>
      </c>
    </row>
    <row r="1352" spans="2:5">
      <c r="B1352" s="89" t="s">
        <v>86</v>
      </c>
      <c r="C1352" s="89" t="s">
        <v>143</v>
      </c>
      <c r="D1352" s="89">
        <v>2018</v>
      </c>
      <c r="E1352" s="90">
        <v>249322.17559905653</v>
      </c>
    </row>
    <row r="1353" spans="2:5">
      <c r="B1353" s="89" t="s">
        <v>53</v>
      </c>
      <c r="C1353" s="89" t="s">
        <v>137</v>
      </c>
      <c r="D1353" s="89">
        <v>2018</v>
      </c>
      <c r="E1353" s="90">
        <v>267846</v>
      </c>
    </row>
    <row r="1354" spans="2:5">
      <c r="B1354" s="89" t="s">
        <v>111</v>
      </c>
      <c r="C1354" s="89" t="s">
        <v>216</v>
      </c>
      <c r="D1354" s="89">
        <v>2018</v>
      </c>
      <c r="E1354" s="90">
        <v>283806.39</v>
      </c>
    </row>
    <row r="1355" spans="2:5">
      <c r="B1355" s="89" t="s">
        <v>167</v>
      </c>
      <c r="C1355" s="89" t="s">
        <v>137</v>
      </c>
      <c r="D1355" s="89">
        <v>2018</v>
      </c>
      <c r="E1355" s="90">
        <v>286743</v>
      </c>
    </row>
    <row r="1356" spans="2:5">
      <c r="B1356" s="89" t="s">
        <v>233</v>
      </c>
      <c r="C1356" s="89" t="s">
        <v>140</v>
      </c>
      <c r="D1356" s="89">
        <v>2018</v>
      </c>
      <c r="E1356" s="90">
        <v>339783.9</v>
      </c>
    </row>
    <row r="1357" spans="2:5">
      <c r="B1357" s="89" t="s">
        <v>243</v>
      </c>
      <c r="C1357" s="89" t="s">
        <v>137</v>
      </c>
      <c r="D1357" s="89">
        <v>2018</v>
      </c>
      <c r="E1357" s="90">
        <v>354567</v>
      </c>
    </row>
    <row r="1358" spans="2:5">
      <c r="B1358" s="89" t="s">
        <v>218</v>
      </c>
      <c r="C1358" s="89" t="s">
        <v>140</v>
      </c>
      <c r="D1358" s="89">
        <v>2018</v>
      </c>
      <c r="E1358" s="90">
        <v>358262.34</v>
      </c>
    </row>
    <row r="1359" spans="2:5">
      <c r="B1359" s="89" t="s">
        <v>242</v>
      </c>
      <c r="C1359" s="89" t="s">
        <v>137</v>
      </c>
      <c r="D1359" s="89">
        <v>2018</v>
      </c>
      <c r="E1359" s="90">
        <v>363267</v>
      </c>
    </row>
    <row r="1360" spans="2:5">
      <c r="B1360" s="89" t="s">
        <v>172</v>
      </c>
      <c r="C1360" s="89" t="s">
        <v>137</v>
      </c>
      <c r="D1360" s="89">
        <v>2018</v>
      </c>
      <c r="E1360" s="90">
        <v>389175</v>
      </c>
    </row>
    <row r="1361" spans="2:5">
      <c r="B1361" s="89" t="s">
        <v>170</v>
      </c>
      <c r="C1361" s="89" t="s">
        <v>216</v>
      </c>
      <c r="D1361" s="89">
        <v>2018</v>
      </c>
      <c r="E1361" s="90">
        <v>406484.66</v>
      </c>
    </row>
    <row r="1362" spans="2:5">
      <c r="B1362" s="89" t="s">
        <v>43</v>
      </c>
      <c r="C1362" s="89" t="s">
        <v>137</v>
      </c>
      <c r="D1362" s="89">
        <v>2018</v>
      </c>
      <c r="E1362" s="90">
        <v>428917</v>
      </c>
    </row>
    <row r="1363" spans="2:5">
      <c r="B1363" s="89" t="s">
        <v>164</v>
      </c>
      <c r="C1363" s="89" t="s">
        <v>137</v>
      </c>
      <c r="D1363" s="89">
        <v>2018</v>
      </c>
      <c r="E1363" s="90">
        <v>459029</v>
      </c>
    </row>
    <row r="1364" spans="2:5">
      <c r="B1364" s="89" t="s">
        <v>173</v>
      </c>
      <c r="C1364" s="89" t="s">
        <v>137</v>
      </c>
      <c r="D1364" s="89">
        <v>2018</v>
      </c>
      <c r="E1364" s="90">
        <v>473574</v>
      </c>
    </row>
    <row r="1365" spans="2:5">
      <c r="B1365" s="89" t="s">
        <v>187</v>
      </c>
      <c r="C1365" s="89" t="s">
        <v>137</v>
      </c>
      <c r="D1365" s="89">
        <v>2018</v>
      </c>
      <c r="E1365" s="90">
        <v>480838</v>
      </c>
    </row>
    <row r="1366" spans="2:5">
      <c r="B1366" s="89" t="s">
        <v>79</v>
      </c>
      <c r="C1366" s="89" t="s">
        <v>135</v>
      </c>
      <c r="D1366" s="89">
        <v>2018</v>
      </c>
      <c r="E1366" s="90">
        <v>487446.23</v>
      </c>
    </row>
    <row r="1367" spans="2:5">
      <c r="B1367" s="89" t="s">
        <v>111</v>
      </c>
      <c r="C1367" s="89" t="s">
        <v>135</v>
      </c>
      <c r="D1367" s="89">
        <v>2018</v>
      </c>
      <c r="E1367" s="90">
        <v>502669.42</v>
      </c>
    </row>
    <row r="1368" spans="2:5">
      <c r="B1368" s="89" t="s">
        <v>165</v>
      </c>
      <c r="C1368" s="89" t="s">
        <v>137</v>
      </c>
      <c r="D1368" s="89">
        <v>2018</v>
      </c>
      <c r="E1368" s="90">
        <v>506514</v>
      </c>
    </row>
    <row r="1369" spans="2:5">
      <c r="B1369" s="89" t="s">
        <v>80</v>
      </c>
      <c r="C1369" s="89" t="s">
        <v>134</v>
      </c>
      <c r="D1369" s="89">
        <v>2018</v>
      </c>
      <c r="E1369" s="90">
        <v>507411.68</v>
      </c>
    </row>
    <row r="1370" spans="2:5">
      <c r="B1370" s="89" t="s">
        <v>223</v>
      </c>
      <c r="C1370" s="89" t="s">
        <v>137</v>
      </c>
      <c r="D1370" s="89">
        <v>2018</v>
      </c>
      <c r="E1370" s="90">
        <v>520669.51</v>
      </c>
    </row>
    <row r="1371" spans="2:5">
      <c r="B1371" s="89" t="s">
        <v>47</v>
      </c>
      <c r="C1371" s="89" t="s">
        <v>137</v>
      </c>
      <c r="D1371" s="89">
        <v>2018</v>
      </c>
      <c r="E1371" s="90">
        <v>522969</v>
      </c>
    </row>
    <row r="1372" spans="2:5">
      <c r="B1372" s="89" t="s">
        <v>111</v>
      </c>
      <c r="C1372" s="89" t="s">
        <v>143</v>
      </c>
      <c r="D1372" s="89">
        <v>2018</v>
      </c>
      <c r="E1372" s="90">
        <v>529342.31999999995</v>
      </c>
    </row>
    <row r="1373" spans="2:5">
      <c r="B1373" s="89" t="s">
        <v>189</v>
      </c>
      <c r="C1373" s="89" t="s">
        <v>137</v>
      </c>
      <c r="D1373" s="89">
        <v>2018</v>
      </c>
      <c r="E1373" s="90">
        <v>544273.14</v>
      </c>
    </row>
    <row r="1374" spans="2:5">
      <c r="B1374" s="89" t="s">
        <v>159</v>
      </c>
      <c r="C1374" s="89" t="s">
        <v>139</v>
      </c>
      <c r="D1374" s="89">
        <v>2018</v>
      </c>
      <c r="E1374" s="90">
        <v>597939</v>
      </c>
    </row>
    <row r="1375" spans="2:5">
      <c r="B1375" s="89" t="s">
        <v>80</v>
      </c>
      <c r="C1375" s="89" t="s">
        <v>143</v>
      </c>
      <c r="D1375" s="89">
        <v>2018</v>
      </c>
      <c r="E1375" s="90">
        <v>609304.56000000006</v>
      </c>
    </row>
    <row r="1376" spans="2:5">
      <c r="B1376" s="89" t="s">
        <v>2</v>
      </c>
      <c r="C1376" s="89" t="s">
        <v>134</v>
      </c>
      <c r="D1376" s="89">
        <v>2018</v>
      </c>
      <c r="E1376" s="90">
        <v>609375.1</v>
      </c>
    </row>
    <row r="1377" spans="2:5">
      <c r="B1377" s="89" t="s">
        <v>175</v>
      </c>
      <c r="C1377" s="89" t="s">
        <v>137</v>
      </c>
      <c r="D1377" s="89">
        <v>2018</v>
      </c>
      <c r="E1377" s="90">
        <v>640567</v>
      </c>
    </row>
    <row r="1378" spans="2:5">
      <c r="B1378" s="89" t="s">
        <v>159</v>
      </c>
      <c r="C1378" s="89" t="s">
        <v>143</v>
      </c>
      <c r="D1378" s="89">
        <v>2018</v>
      </c>
      <c r="E1378" s="90">
        <v>644160</v>
      </c>
    </row>
    <row r="1379" spans="2:5">
      <c r="B1379" s="89" t="s">
        <v>180</v>
      </c>
      <c r="C1379" s="89" t="s">
        <v>132</v>
      </c>
      <c r="D1379" s="89">
        <v>2018</v>
      </c>
      <c r="E1379" s="90">
        <v>788734</v>
      </c>
    </row>
    <row r="1380" spans="2:5">
      <c r="B1380" s="89" t="s">
        <v>117</v>
      </c>
      <c r="C1380" s="89" t="s">
        <v>137</v>
      </c>
      <c r="D1380" s="89">
        <v>2018</v>
      </c>
      <c r="E1380" s="90">
        <f>188228+222311+220318+177646</f>
        <v>808503</v>
      </c>
    </row>
    <row r="1381" spans="2:5">
      <c r="B1381" s="89" t="s">
        <v>190</v>
      </c>
      <c r="C1381" s="89" t="s">
        <v>137</v>
      </c>
      <c r="D1381" s="89">
        <v>2018</v>
      </c>
      <c r="E1381" s="90">
        <v>846850</v>
      </c>
    </row>
    <row r="1382" spans="2:5">
      <c r="B1382" s="89" t="s">
        <v>185</v>
      </c>
      <c r="C1382" s="89" t="s">
        <v>143</v>
      </c>
      <c r="D1382" s="89">
        <v>2018</v>
      </c>
      <c r="E1382" s="90">
        <v>851297.81</v>
      </c>
    </row>
    <row r="1383" spans="2:5">
      <c r="B1383" s="89" t="s">
        <v>238</v>
      </c>
      <c r="C1383" s="89" t="s">
        <v>137</v>
      </c>
      <c r="D1383" s="89">
        <v>2018</v>
      </c>
      <c r="E1383" s="90">
        <v>913374</v>
      </c>
    </row>
    <row r="1384" spans="2:5">
      <c r="B1384" s="89" t="s">
        <v>42</v>
      </c>
      <c r="C1384" s="89" t="s">
        <v>137</v>
      </c>
      <c r="D1384" s="89">
        <v>2018</v>
      </c>
      <c r="E1384" s="90">
        <v>932574</v>
      </c>
    </row>
    <row r="1385" spans="2:5">
      <c r="B1385" s="89" t="s">
        <v>186</v>
      </c>
      <c r="C1385" s="89" t="s">
        <v>140</v>
      </c>
      <c r="D1385" s="89">
        <v>2018</v>
      </c>
      <c r="E1385" s="90">
        <v>964590</v>
      </c>
    </row>
    <row r="1386" spans="2:5">
      <c r="B1386" s="89" t="s">
        <v>41</v>
      </c>
      <c r="C1386" s="89" t="s">
        <v>137</v>
      </c>
      <c r="D1386" s="89">
        <v>2018</v>
      </c>
      <c r="E1386" s="90">
        <v>967408</v>
      </c>
    </row>
    <row r="1387" spans="2:5">
      <c r="B1387" s="89" t="s">
        <v>22</v>
      </c>
      <c r="C1387" s="89" t="s">
        <v>135</v>
      </c>
      <c r="D1387" s="89">
        <v>2018</v>
      </c>
      <c r="E1387" s="90">
        <v>1003516</v>
      </c>
    </row>
    <row r="1388" spans="2:5">
      <c r="B1388" s="89" t="s">
        <v>38</v>
      </c>
      <c r="C1388" s="89" t="s">
        <v>137</v>
      </c>
      <c r="D1388" s="89">
        <v>2018</v>
      </c>
      <c r="E1388" s="90">
        <v>1065116</v>
      </c>
    </row>
    <row r="1389" spans="2:5">
      <c r="B1389" s="89" t="s">
        <v>50</v>
      </c>
      <c r="C1389" s="89" t="s">
        <v>137</v>
      </c>
      <c r="D1389" s="89">
        <v>2018</v>
      </c>
      <c r="E1389" s="90">
        <v>1081047</v>
      </c>
    </row>
    <row r="1390" spans="2:5">
      <c r="B1390" s="89" t="s">
        <v>111</v>
      </c>
      <c r="C1390" s="89" t="s">
        <v>134</v>
      </c>
      <c r="D1390" s="89">
        <v>2018</v>
      </c>
      <c r="E1390" s="90">
        <v>1112693.54</v>
      </c>
    </row>
    <row r="1391" spans="2:5">
      <c r="B1391" s="89" t="s">
        <v>74</v>
      </c>
      <c r="C1391" s="89" t="s">
        <v>135</v>
      </c>
      <c r="D1391" s="89">
        <v>2018</v>
      </c>
      <c r="E1391" s="90">
        <v>1142470.6040530447</v>
      </c>
    </row>
    <row r="1392" spans="2:5">
      <c r="B1392" s="89" t="s">
        <v>186</v>
      </c>
      <c r="C1392" s="89" t="s">
        <v>137</v>
      </c>
      <c r="D1392" s="89">
        <v>2018</v>
      </c>
      <c r="E1392" s="90">
        <v>1215918</v>
      </c>
    </row>
    <row r="1393" spans="2:5">
      <c r="B1393" s="89" t="s">
        <v>109</v>
      </c>
      <c r="C1393" s="89" t="s">
        <v>140</v>
      </c>
      <c r="D1393" s="89">
        <v>2018</v>
      </c>
      <c r="E1393" s="90">
        <v>1227326.98</v>
      </c>
    </row>
    <row r="1394" spans="2:5">
      <c r="B1394" s="89" t="s">
        <v>32</v>
      </c>
      <c r="C1394" s="89" t="s">
        <v>137</v>
      </c>
      <c r="D1394" s="89">
        <v>2018</v>
      </c>
      <c r="E1394" s="90">
        <v>1237118</v>
      </c>
    </row>
    <row r="1395" spans="2:5">
      <c r="B1395" s="89" t="s">
        <v>89</v>
      </c>
      <c r="C1395" s="89" t="s">
        <v>137</v>
      </c>
      <c r="D1395" s="89">
        <v>2018</v>
      </c>
      <c r="E1395" s="90">
        <v>1252311</v>
      </c>
    </row>
    <row r="1396" spans="2:5">
      <c r="B1396" s="89" t="s">
        <v>36</v>
      </c>
      <c r="C1396" s="89" t="s">
        <v>137</v>
      </c>
      <c r="D1396" s="89">
        <v>2018</v>
      </c>
      <c r="E1396" s="90">
        <v>1261745</v>
      </c>
    </row>
    <row r="1397" spans="2:5">
      <c r="B1397" s="89" t="s">
        <v>78</v>
      </c>
      <c r="C1397" s="89" t="s">
        <v>143</v>
      </c>
      <c r="D1397" s="89">
        <v>2018</v>
      </c>
      <c r="E1397" s="90">
        <v>1384795.88</v>
      </c>
    </row>
    <row r="1398" spans="2:5">
      <c r="B1398" s="89" t="s">
        <v>88</v>
      </c>
      <c r="C1398" s="89" t="s">
        <v>143</v>
      </c>
      <c r="D1398" s="89">
        <v>2018</v>
      </c>
      <c r="E1398" s="90">
        <v>1561238.95</v>
      </c>
    </row>
    <row r="1399" spans="2:5">
      <c r="B1399" s="89" t="s">
        <v>52</v>
      </c>
      <c r="C1399" s="89" t="s">
        <v>143</v>
      </c>
      <c r="D1399" s="89">
        <v>2018</v>
      </c>
      <c r="E1399" s="90">
        <v>1561417</v>
      </c>
    </row>
    <row r="1400" spans="2:5">
      <c r="B1400" s="89" t="s">
        <v>170</v>
      </c>
      <c r="C1400" s="89" t="s">
        <v>139</v>
      </c>
      <c r="D1400" s="89">
        <v>2018</v>
      </c>
      <c r="E1400" s="90">
        <v>1606705.57</v>
      </c>
    </row>
    <row r="1401" spans="2:5">
      <c r="B1401" s="89" t="s">
        <v>2</v>
      </c>
      <c r="C1401" s="89" t="s">
        <v>135</v>
      </c>
      <c r="D1401" s="89">
        <v>2018</v>
      </c>
      <c r="E1401" s="90">
        <v>1718788.76</v>
      </c>
    </row>
    <row r="1402" spans="2:5">
      <c r="B1402" s="89" t="s">
        <v>52</v>
      </c>
      <c r="C1402" s="89" t="s">
        <v>137</v>
      </c>
      <c r="D1402" s="89">
        <v>2018</v>
      </c>
      <c r="E1402" s="90">
        <v>1867501</v>
      </c>
    </row>
    <row r="1403" spans="2:5">
      <c r="B1403" s="89" t="s">
        <v>111</v>
      </c>
      <c r="C1403" s="89" t="s">
        <v>139</v>
      </c>
      <c r="D1403" s="89">
        <v>2018</v>
      </c>
      <c r="E1403" s="90">
        <v>2155952.39</v>
      </c>
    </row>
    <row r="1404" spans="2:5">
      <c r="B1404" s="89" t="s">
        <v>116</v>
      </c>
      <c r="C1404" s="89" t="s">
        <v>137</v>
      </c>
      <c r="D1404" s="89">
        <v>2018</v>
      </c>
      <c r="E1404" s="90">
        <f>537603.51+556284.61+546253.68+563076.57</f>
        <v>2203218.37</v>
      </c>
    </row>
    <row r="1405" spans="2:5">
      <c r="B1405" s="89" t="s">
        <v>80</v>
      </c>
      <c r="C1405" s="89" t="s">
        <v>135</v>
      </c>
      <c r="D1405" s="89">
        <v>2018</v>
      </c>
      <c r="E1405" s="90">
        <v>2245600.65</v>
      </c>
    </row>
    <row r="1406" spans="2:5">
      <c r="B1406" s="89" t="s">
        <v>27</v>
      </c>
      <c r="C1406" s="89" t="s">
        <v>137</v>
      </c>
      <c r="D1406" s="89">
        <v>2018</v>
      </c>
      <c r="E1406" s="90">
        <v>2322353</v>
      </c>
    </row>
    <row r="1407" spans="2:5">
      <c r="B1407" s="89" t="s">
        <v>86</v>
      </c>
      <c r="C1407" s="89" t="s">
        <v>140</v>
      </c>
      <c r="D1407" s="89">
        <v>2018</v>
      </c>
      <c r="E1407" s="90">
        <v>2426770.2547182478</v>
      </c>
    </row>
    <row r="1408" spans="2:5">
      <c r="B1408" s="89" t="s">
        <v>37</v>
      </c>
      <c r="C1408" s="89" t="s">
        <v>137</v>
      </c>
      <c r="D1408" s="89">
        <v>2018</v>
      </c>
      <c r="E1408" s="90">
        <v>2463672</v>
      </c>
    </row>
    <row r="1409" spans="2:5">
      <c r="B1409" s="89" t="s">
        <v>2</v>
      </c>
      <c r="C1409" s="89" t="s">
        <v>140</v>
      </c>
      <c r="D1409" s="89">
        <v>2018</v>
      </c>
      <c r="E1409" s="90">
        <v>2674764.81</v>
      </c>
    </row>
    <row r="1410" spans="2:5">
      <c r="B1410" s="89" t="s">
        <v>69</v>
      </c>
      <c r="C1410" s="89" t="s">
        <v>136</v>
      </c>
      <c r="D1410" s="89">
        <v>2018</v>
      </c>
      <c r="E1410" s="90">
        <v>2781914.906860813</v>
      </c>
    </row>
    <row r="1411" spans="2:5">
      <c r="B1411" s="89" t="s">
        <v>83</v>
      </c>
      <c r="C1411" s="89" t="s">
        <v>140</v>
      </c>
      <c r="D1411" s="89">
        <v>2018</v>
      </c>
      <c r="E1411" s="90">
        <v>2956806.38</v>
      </c>
    </row>
    <row r="1412" spans="2:5">
      <c r="B1412" s="89" t="s">
        <v>77</v>
      </c>
      <c r="C1412" s="89" t="s">
        <v>137</v>
      </c>
      <c r="D1412" s="89">
        <v>2018</v>
      </c>
      <c r="E1412" s="90">
        <v>3506002</v>
      </c>
    </row>
    <row r="1413" spans="2:5">
      <c r="B1413" s="89" t="s">
        <v>169</v>
      </c>
      <c r="C1413" s="89" t="s">
        <v>139</v>
      </c>
      <c r="D1413" s="89">
        <v>2018</v>
      </c>
      <c r="E1413" s="90">
        <v>3616743</v>
      </c>
    </row>
    <row r="1414" spans="2:5">
      <c r="B1414" s="89" t="s">
        <v>181</v>
      </c>
      <c r="C1414" s="89" t="s">
        <v>137</v>
      </c>
      <c r="D1414" s="89">
        <v>2018</v>
      </c>
      <c r="E1414" s="90">
        <v>4119236.63</v>
      </c>
    </row>
    <row r="1415" spans="2:5">
      <c r="B1415" s="89" t="s">
        <v>176</v>
      </c>
      <c r="C1415" s="89" t="s">
        <v>216</v>
      </c>
      <c r="D1415" s="89">
        <v>2018</v>
      </c>
      <c r="E1415" s="90">
        <v>4306026.47</v>
      </c>
    </row>
    <row r="1416" spans="2:5">
      <c r="B1416" s="89" t="s">
        <v>2</v>
      </c>
      <c r="C1416" s="89" t="s">
        <v>133</v>
      </c>
      <c r="D1416" s="89">
        <v>2018</v>
      </c>
      <c r="E1416" s="90">
        <v>4432938.8899999997</v>
      </c>
    </row>
    <row r="1417" spans="2:5">
      <c r="B1417" s="89" t="s">
        <v>240</v>
      </c>
      <c r="C1417" s="89" t="s">
        <v>140</v>
      </c>
      <c r="D1417" s="89">
        <v>2018</v>
      </c>
      <c r="E1417" s="90">
        <v>4508207.1514322544</v>
      </c>
    </row>
    <row r="1418" spans="2:5">
      <c r="B1418" s="89" t="s">
        <v>70</v>
      </c>
      <c r="C1418" s="89" t="s">
        <v>133</v>
      </c>
      <c r="D1418" s="89">
        <v>2018</v>
      </c>
      <c r="E1418" s="90">
        <v>4579415.2233864311</v>
      </c>
    </row>
    <row r="1419" spans="2:5">
      <c r="B1419" s="89" t="s">
        <v>236</v>
      </c>
      <c r="C1419" s="89" t="s">
        <v>139</v>
      </c>
      <c r="D1419" s="89">
        <v>2018</v>
      </c>
      <c r="E1419" s="90">
        <v>4638167.33</v>
      </c>
    </row>
    <row r="1420" spans="2:5">
      <c r="B1420" s="89" t="s">
        <v>221</v>
      </c>
      <c r="C1420" s="89" t="s">
        <v>137</v>
      </c>
      <c r="D1420" s="89">
        <v>2018</v>
      </c>
      <c r="E1420" s="90">
        <v>4882787.5</v>
      </c>
    </row>
    <row r="1421" spans="2:5">
      <c r="B1421" s="89" t="s">
        <v>80</v>
      </c>
      <c r="C1421" s="89" t="s">
        <v>136</v>
      </c>
      <c r="D1421" s="89">
        <v>2018</v>
      </c>
      <c r="E1421" s="90">
        <f>4991181.38+10168.47</f>
        <v>5001349.8499999996</v>
      </c>
    </row>
    <row r="1422" spans="2:5">
      <c r="B1422" s="89" t="s">
        <v>74</v>
      </c>
      <c r="C1422" s="89" t="s">
        <v>139</v>
      </c>
      <c r="D1422" s="89">
        <v>2018</v>
      </c>
      <c r="E1422" s="90">
        <v>5256286.0902816635</v>
      </c>
    </row>
    <row r="1423" spans="2:5">
      <c r="B1423" s="89" t="s">
        <v>111</v>
      </c>
      <c r="C1423" s="89" t="s">
        <v>140</v>
      </c>
      <c r="D1423" s="89">
        <v>2018</v>
      </c>
      <c r="E1423" s="90">
        <v>5352289.79</v>
      </c>
    </row>
    <row r="1424" spans="2:5">
      <c r="B1424" s="89" t="s">
        <v>240</v>
      </c>
      <c r="C1424" s="89" t="s">
        <v>132</v>
      </c>
      <c r="D1424" s="89">
        <v>2018</v>
      </c>
      <c r="E1424" s="90">
        <v>5398444.2009406323</v>
      </c>
    </row>
    <row r="1425" spans="2:5">
      <c r="B1425" s="89" t="s">
        <v>92</v>
      </c>
      <c r="C1425" s="89" t="s">
        <v>139</v>
      </c>
      <c r="D1425" s="89">
        <v>2018</v>
      </c>
      <c r="E1425" s="90">
        <f>1227454+1430866+1274488.4+1729427.42</f>
        <v>5662235.8200000003</v>
      </c>
    </row>
    <row r="1426" spans="2:5">
      <c r="B1426" s="89" t="s">
        <v>240</v>
      </c>
      <c r="C1426" s="89" t="s">
        <v>216</v>
      </c>
      <c r="D1426" s="89">
        <v>2018</v>
      </c>
      <c r="E1426" s="90">
        <v>6476476.0600000005</v>
      </c>
    </row>
    <row r="1427" spans="2:5">
      <c r="B1427" s="89" t="s">
        <v>69</v>
      </c>
      <c r="C1427" s="89" t="s">
        <v>134</v>
      </c>
      <c r="D1427" s="89">
        <v>2018</v>
      </c>
      <c r="E1427" s="90">
        <v>6810932.9016350545</v>
      </c>
    </row>
    <row r="1428" spans="2:5">
      <c r="B1428" s="89" t="s">
        <v>233</v>
      </c>
      <c r="C1428" s="89" t="s">
        <v>137</v>
      </c>
      <c r="D1428" s="89">
        <v>2018</v>
      </c>
      <c r="E1428" s="90">
        <v>6974195.2000000002</v>
      </c>
    </row>
    <row r="1429" spans="2:5">
      <c r="B1429" s="89" t="s">
        <v>234</v>
      </c>
      <c r="C1429" s="89" t="s">
        <v>137</v>
      </c>
      <c r="D1429" s="89">
        <v>2018</v>
      </c>
      <c r="E1429" s="90">
        <v>7197742</v>
      </c>
    </row>
    <row r="1430" spans="2:5">
      <c r="B1430" s="89" t="s">
        <v>233</v>
      </c>
      <c r="C1430" s="89" t="s">
        <v>143</v>
      </c>
      <c r="D1430" s="89">
        <v>2018</v>
      </c>
      <c r="E1430" s="90">
        <v>8471106.0999999996</v>
      </c>
    </row>
    <row r="1431" spans="2:5">
      <c r="B1431" s="89" t="s">
        <v>176</v>
      </c>
      <c r="C1431" s="89" t="s">
        <v>132</v>
      </c>
      <c r="D1431" s="89">
        <v>2018</v>
      </c>
      <c r="E1431" s="90">
        <v>8759181.8699999992</v>
      </c>
    </row>
    <row r="1432" spans="2:5">
      <c r="B1432" s="89" t="s">
        <v>109</v>
      </c>
      <c r="C1432" s="89" t="s">
        <v>139</v>
      </c>
      <c r="D1432" s="89">
        <v>2018</v>
      </c>
      <c r="E1432" s="90">
        <v>9150336.9700000007</v>
      </c>
    </row>
    <row r="1433" spans="2:5">
      <c r="B1433" s="89" t="s">
        <v>230</v>
      </c>
      <c r="C1433" s="89" t="s">
        <v>137</v>
      </c>
      <c r="D1433" s="89">
        <v>2018</v>
      </c>
      <c r="E1433" s="90">
        <v>9982437.5</v>
      </c>
    </row>
    <row r="1434" spans="2:5">
      <c r="B1434" s="89" t="s">
        <v>78</v>
      </c>
      <c r="C1434" s="89" t="s">
        <v>132</v>
      </c>
      <c r="D1434" s="89">
        <v>2018</v>
      </c>
      <c r="E1434" s="90">
        <v>10397038.460000001</v>
      </c>
    </row>
    <row r="1435" spans="2:5">
      <c r="B1435" s="89" t="s">
        <v>88</v>
      </c>
      <c r="C1435" s="89" t="s">
        <v>139</v>
      </c>
      <c r="D1435" s="89">
        <v>2018</v>
      </c>
      <c r="E1435" s="90">
        <v>10431646.050000001</v>
      </c>
    </row>
    <row r="1436" spans="2:5">
      <c r="B1436" s="89" t="s">
        <v>74</v>
      </c>
      <c r="C1436" s="89" t="s">
        <v>143</v>
      </c>
      <c r="D1436" s="89">
        <v>2018</v>
      </c>
      <c r="E1436" s="90">
        <v>14262251.773474339</v>
      </c>
    </row>
    <row r="1437" spans="2:5">
      <c r="B1437" s="89" t="s">
        <v>217</v>
      </c>
      <c r="C1437" s="89" t="s">
        <v>139</v>
      </c>
      <c r="D1437" s="89">
        <v>2018</v>
      </c>
      <c r="E1437" s="90">
        <v>14322448</v>
      </c>
    </row>
    <row r="1438" spans="2:5">
      <c r="B1438" s="89" t="s">
        <v>109</v>
      </c>
      <c r="C1438" s="89" t="s">
        <v>143</v>
      </c>
      <c r="D1438" s="89">
        <v>2018</v>
      </c>
      <c r="E1438" s="90">
        <v>14448423.91</v>
      </c>
    </row>
    <row r="1439" spans="2:5">
      <c r="B1439" s="89" t="s">
        <v>75</v>
      </c>
      <c r="C1439" s="89" t="s">
        <v>143</v>
      </c>
      <c r="D1439" s="89">
        <v>2018</v>
      </c>
      <c r="E1439" s="90">
        <v>15782102.356119724</v>
      </c>
    </row>
    <row r="1440" spans="2:5">
      <c r="B1440" s="89" t="s">
        <v>201</v>
      </c>
      <c r="C1440" s="89" t="s">
        <v>136</v>
      </c>
      <c r="D1440" s="89">
        <v>2018</v>
      </c>
      <c r="E1440" s="90">
        <v>16284697.01</v>
      </c>
    </row>
    <row r="1441" spans="2:5">
      <c r="B1441" s="89" t="s">
        <v>70</v>
      </c>
      <c r="C1441" s="89" t="s">
        <v>135</v>
      </c>
      <c r="D1441" s="89">
        <v>2018</v>
      </c>
      <c r="E1441" s="90">
        <v>17056457.832791954</v>
      </c>
    </row>
    <row r="1442" spans="2:5">
      <c r="B1442" s="89" t="s">
        <v>224</v>
      </c>
      <c r="C1442" s="89" t="s">
        <v>140</v>
      </c>
      <c r="D1442" s="89">
        <v>2018</v>
      </c>
      <c r="E1442" s="90">
        <v>17124462.91</v>
      </c>
    </row>
    <row r="1443" spans="2:5">
      <c r="B1443" s="89" t="s">
        <v>70</v>
      </c>
      <c r="C1443" s="89" t="s">
        <v>134</v>
      </c>
      <c r="D1443" s="89">
        <v>2018</v>
      </c>
      <c r="E1443" s="90">
        <v>17229791.255223755</v>
      </c>
    </row>
    <row r="1444" spans="2:5">
      <c r="B1444" s="89" t="s">
        <v>64</v>
      </c>
      <c r="C1444" s="89" t="s">
        <v>143</v>
      </c>
      <c r="D1444" s="89">
        <v>2018</v>
      </c>
      <c r="E1444" s="90">
        <v>17428150.75</v>
      </c>
    </row>
    <row r="1445" spans="2:5">
      <c r="B1445" s="89" t="s">
        <v>70</v>
      </c>
      <c r="C1445" s="89" t="s">
        <v>139</v>
      </c>
      <c r="D1445" s="89">
        <v>2018</v>
      </c>
      <c r="E1445" s="90">
        <v>18213021.341438938</v>
      </c>
    </row>
    <row r="1446" spans="2:5">
      <c r="B1446" s="89" t="s">
        <v>70</v>
      </c>
      <c r="C1446" s="89" t="s">
        <v>143</v>
      </c>
      <c r="D1446" s="89">
        <v>2018</v>
      </c>
      <c r="E1446" s="90">
        <v>19070696.990124077</v>
      </c>
    </row>
    <row r="1447" spans="2:5">
      <c r="B1447" s="89" t="s">
        <v>80</v>
      </c>
      <c r="C1447" s="89" t="s">
        <v>140</v>
      </c>
      <c r="D1447" s="89">
        <v>2018</v>
      </c>
      <c r="E1447" s="90">
        <v>21105068.329999998</v>
      </c>
    </row>
    <row r="1448" spans="2:5">
      <c r="B1448" s="89" t="s">
        <v>76</v>
      </c>
      <c r="C1448" s="89" t="s">
        <v>139</v>
      </c>
      <c r="D1448" s="89">
        <v>2018</v>
      </c>
      <c r="E1448" s="90">
        <v>22328156</v>
      </c>
    </row>
    <row r="1449" spans="2:5">
      <c r="B1449" s="89" t="s">
        <v>96</v>
      </c>
      <c r="C1449" s="89" t="s">
        <v>137</v>
      </c>
      <c r="D1449" s="89">
        <v>2018</v>
      </c>
      <c r="E1449" s="90">
        <v>27313721</v>
      </c>
    </row>
    <row r="1450" spans="2:5">
      <c r="B1450" s="89" t="s">
        <v>83</v>
      </c>
      <c r="C1450" s="89" t="s">
        <v>139</v>
      </c>
      <c r="D1450" s="89">
        <v>2018</v>
      </c>
      <c r="E1450" s="90">
        <v>28383552.751144599</v>
      </c>
    </row>
    <row r="1451" spans="2:5">
      <c r="B1451" s="89" t="s">
        <v>235</v>
      </c>
      <c r="C1451" s="89" t="s">
        <v>140</v>
      </c>
      <c r="D1451" s="89">
        <v>2018</v>
      </c>
      <c r="E1451" s="90">
        <v>40218647</v>
      </c>
    </row>
    <row r="1452" spans="2:5">
      <c r="B1452" s="89" t="s">
        <v>83</v>
      </c>
      <c r="C1452" s="89" t="s">
        <v>143</v>
      </c>
      <c r="D1452" s="89">
        <v>2018</v>
      </c>
      <c r="E1452" s="90">
        <v>41363313.810000002</v>
      </c>
    </row>
    <row r="1453" spans="2:5">
      <c r="B1453" s="89" t="s">
        <v>3</v>
      </c>
      <c r="C1453" s="89" t="s">
        <v>134</v>
      </c>
      <c r="D1453" s="89">
        <v>2018</v>
      </c>
      <c r="E1453" s="90">
        <v>41843999.45367673</v>
      </c>
    </row>
    <row r="1454" spans="2:5">
      <c r="B1454" s="89" t="s">
        <v>70</v>
      </c>
      <c r="C1454" s="89" t="s">
        <v>140</v>
      </c>
      <c r="D1454" s="89">
        <v>2018</v>
      </c>
      <c r="E1454" s="90">
        <v>48379115.141369537</v>
      </c>
    </row>
    <row r="1455" spans="2:5">
      <c r="B1455" s="89" t="s">
        <v>86</v>
      </c>
      <c r="C1455" s="89" t="s">
        <v>139</v>
      </c>
      <c r="D1455" s="89">
        <v>2018</v>
      </c>
      <c r="E1455" s="90">
        <v>57589447.397867143</v>
      </c>
    </row>
    <row r="1456" spans="2:5">
      <c r="B1456" s="89" t="s">
        <v>3</v>
      </c>
      <c r="C1456" s="89" t="s">
        <v>136</v>
      </c>
      <c r="D1456" s="89">
        <v>2018</v>
      </c>
      <c r="E1456" s="90">
        <v>68238351.853917241</v>
      </c>
    </row>
    <row r="1457" spans="2:5">
      <c r="B1457" s="89" t="s">
        <v>74</v>
      </c>
      <c r="C1457" s="89" t="s">
        <v>140</v>
      </c>
      <c r="D1457" s="89">
        <v>2018</v>
      </c>
      <c r="E1457" s="90">
        <v>74104838.045269325</v>
      </c>
    </row>
    <row r="1458" spans="2:5">
      <c r="B1458" s="89" t="s">
        <v>75</v>
      </c>
      <c r="C1458" s="89" t="s">
        <v>216</v>
      </c>
      <c r="D1458" s="89">
        <v>2018</v>
      </c>
      <c r="E1458" s="90">
        <v>80736704.874129817</v>
      </c>
    </row>
    <row r="1459" spans="2:5">
      <c r="B1459" s="89" t="s">
        <v>86</v>
      </c>
      <c r="C1459" s="89" t="s">
        <v>216</v>
      </c>
      <c r="D1459" s="89">
        <v>2018</v>
      </c>
      <c r="E1459" s="90">
        <v>120692289.62462002</v>
      </c>
    </row>
    <row r="1460" spans="2:5">
      <c r="B1460" s="89" t="s">
        <v>3</v>
      </c>
      <c r="C1460" s="89" t="s">
        <v>143</v>
      </c>
      <c r="D1460" s="89">
        <v>2018</v>
      </c>
      <c r="E1460" s="90">
        <v>142417000</v>
      </c>
    </row>
    <row r="1461" spans="2:5">
      <c r="B1461" s="89" t="s">
        <v>69</v>
      </c>
      <c r="C1461" s="89" t="s">
        <v>135</v>
      </c>
      <c r="D1461" s="89">
        <v>2018</v>
      </c>
      <c r="E1461" s="90">
        <v>156504877.89917299</v>
      </c>
    </row>
    <row r="1462" spans="2:5">
      <c r="B1462" s="89" t="s">
        <v>69</v>
      </c>
      <c r="C1462" s="89" t="s">
        <v>143</v>
      </c>
      <c r="D1462" s="89">
        <v>2018</v>
      </c>
      <c r="E1462" s="90">
        <v>167167431.29641312</v>
      </c>
    </row>
    <row r="1463" spans="2:5">
      <c r="B1463" s="89" t="s">
        <v>69</v>
      </c>
      <c r="C1463" s="89" t="s">
        <v>139</v>
      </c>
      <c r="D1463" s="89">
        <v>2018</v>
      </c>
      <c r="E1463" s="90">
        <v>170072076.47226685</v>
      </c>
    </row>
    <row r="1464" spans="2:5">
      <c r="B1464" s="89" t="s">
        <v>86</v>
      </c>
      <c r="C1464" s="89" t="s">
        <v>133</v>
      </c>
      <c r="D1464" s="89">
        <v>2018</v>
      </c>
      <c r="E1464" s="90">
        <v>178915955.07568029</v>
      </c>
    </row>
    <row r="1465" spans="2:5">
      <c r="B1465" s="89" t="s">
        <v>69</v>
      </c>
      <c r="C1465" s="89" t="s">
        <v>137</v>
      </c>
      <c r="D1465" s="89">
        <v>2018</v>
      </c>
      <c r="E1465" s="90">
        <v>184047267.78809074</v>
      </c>
    </row>
    <row r="1466" spans="2:5">
      <c r="B1466" s="89" t="s">
        <v>74</v>
      </c>
      <c r="C1466" s="89" t="s">
        <v>133</v>
      </c>
      <c r="D1466" s="89">
        <v>2018</v>
      </c>
      <c r="E1466" s="90">
        <v>192171525.66396686</v>
      </c>
    </row>
    <row r="1467" spans="2:5">
      <c r="B1467" s="89" t="s">
        <v>75</v>
      </c>
      <c r="C1467" s="89" t="s">
        <v>137</v>
      </c>
      <c r="D1467" s="89">
        <v>2018</v>
      </c>
      <c r="E1467" s="90">
        <v>271307192.76975048</v>
      </c>
    </row>
    <row r="1468" spans="2:5">
      <c r="B1468" s="89" t="s">
        <v>69</v>
      </c>
      <c r="C1468" s="89" t="s">
        <v>133</v>
      </c>
      <c r="D1468" s="89">
        <v>2018</v>
      </c>
      <c r="E1468" s="90">
        <v>329115856.3496424</v>
      </c>
    </row>
    <row r="1469" spans="2:5">
      <c r="B1469" s="89" t="s">
        <v>69</v>
      </c>
      <c r="C1469" s="89" t="s">
        <v>140</v>
      </c>
      <c r="D1469" s="89">
        <v>2018</v>
      </c>
      <c r="E1469" s="90">
        <v>334362549.68825454</v>
      </c>
    </row>
    <row r="1470" spans="2:5">
      <c r="B1470" s="89" t="s">
        <v>3</v>
      </c>
      <c r="C1470" s="89" t="s">
        <v>133</v>
      </c>
      <c r="D1470" s="89">
        <v>2018</v>
      </c>
      <c r="E1470" s="90">
        <v>501105000</v>
      </c>
    </row>
    <row r="1471" spans="2:5">
      <c r="B1471" s="89" t="s">
        <v>3</v>
      </c>
      <c r="C1471" s="89" t="s">
        <v>135</v>
      </c>
      <c r="D1471" s="89">
        <v>2018</v>
      </c>
      <c r="E1471" s="90">
        <v>547996236.93235159</v>
      </c>
    </row>
    <row r="1472" spans="2:5">
      <c r="B1472" s="89" t="s">
        <v>3</v>
      </c>
      <c r="C1472" s="89" t="s">
        <v>139</v>
      </c>
      <c r="D1472" s="89">
        <v>2018</v>
      </c>
      <c r="E1472" s="90">
        <v>605903000</v>
      </c>
    </row>
    <row r="1473" spans="2:5">
      <c r="B1473" s="89" t="s">
        <v>74</v>
      </c>
      <c r="C1473" s="89" t="s">
        <v>216</v>
      </c>
      <c r="D1473" s="89">
        <v>2018</v>
      </c>
      <c r="E1473" s="90">
        <v>612988834.9539994</v>
      </c>
    </row>
    <row r="1474" spans="2:5">
      <c r="B1474" s="89" t="s">
        <v>86</v>
      </c>
      <c r="C1474" s="89" t="s">
        <v>132</v>
      </c>
      <c r="D1474" s="89">
        <v>2018</v>
      </c>
      <c r="E1474" s="90">
        <v>698048117.1702621</v>
      </c>
    </row>
    <row r="1475" spans="2:5">
      <c r="B1475" s="89" t="s">
        <v>3</v>
      </c>
      <c r="C1475" s="89" t="s">
        <v>216</v>
      </c>
      <c r="D1475" s="89">
        <v>2018</v>
      </c>
      <c r="E1475" s="90">
        <v>1124064000</v>
      </c>
    </row>
    <row r="1476" spans="2:5">
      <c r="B1476" s="89" t="s">
        <v>3</v>
      </c>
      <c r="C1476" s="89" t="s">
        <v>137</v>
      </c>
      <c r="D1476" s="89">
        <v>2018</v>
      </c>
      <c r="E1476" s="90">
        <v>1195907645.6893525</v>
      </c>
    </row>
    <row r="1477" spans="2:5">
      <c r="B1477" s="89" t="s">
        <v>3</v>
      </c>
      <c r="C1477" s="89" t="s">
        <v>140</v>
      </c>
      <c r="D1477" s="89">
        <v>2018</v>
      </c>
      <c r="E1477" s="90">
        <v>1293946766.0707023</v>
      </c>
    </row>
    <row r="1478" spans="2:5">
      <c r="B1478" s="89" t="s">
        <v>74</v>
      </c>
      <c r="C1478" s="89" t="s">
        <v>132</v>
      </c>
      <c r="D1478" s="89">
        <v>2018</v>
      </c>
      <c r="E1478" s="90">
        <v>1546983792.8689551</v>
      </c>
    </row>
    <row r="1479" spans="2:5">
      <c r="B1479" s="89" t="s">
        <v>69</v>
      </c>
      <c r="C1479" s="89" t="s">
        <v>216</v>
      </c>
      <c r="D1479" s="89">
        <v>2018</v>
      </c>
      <c r="E1479" s="90">
        <v>1772237226.3304965</v>
      </c>
    </row>
    <row r="1480" spans="2:5">
      <c r="B1480" s="89" t="s">
        <v>3</v>
      </c>
      <c r="C1480" s="89" t="s">
        <v>132</v>
      </c>
      <c r="D1480" s="89">
        <v>2018</v>
      </c>
      <c r="E1480" s="90">
        <v>2580715000</v>
      </c>
    </row>
    <row r="1481" spans="2:5">
      <c r="B1481" s="96" t="s">
        <v>69</v>
      </c>
      <c r="C1481" s="96" t="s">
        <v>132</v>
      </c>
      <c r="D1481" s="96">
        <v>2018</v>
      </c>
      <c r="E1481" s="97">
        <v>2776481866.367167</v>
      </c>
    </row>
    <row r="1482" spans="2:5">
      <c r="B1482" s="89" t="s">
        <v>87</v>
      </c>
      <c r="C1482" s="89" t="s">
        <v>135</v>
      </c>
      <c r="D1482" s="89">
        <v>2018</v>
      </c>
      <c r="E1482" s="90">
        <v>563859</v>
      </c>
    </row>
    <row r="1483" spans="2:5">
      <c r="B1483" s="89" t="s">
        <v>87</v>
      </c>
      <c r="C1483" s="89" t="s">
        <v>134</v>
      </c>
      <c r="D1483" s="89">
        <v>2018</v>
      </c>
      <c r="E1483" s="90">
        <v>1300061</v>
      </c>
    </row>
    <row r="1484" spans="2:5">
      <c r="B1484" s="89" t="s">
        <v>87</v>
      </c>
      <c r="C1484" s="89" t="s">
        <v>139</v>
      </c>
      <c r="D1484" s="89">
        <v>2018</v>
      </c>
      <c r="E1484" s="90">
        <v>5691969</v>
      </c>
    </row>
    <row r="1485" spans="2:5">
      <c r="B1485" s="89" t="s">
        <v>87</v>
      </c>
      <c r="C1485" s="89" t="s">
        <v>140</v>
      </c>
      <c r="D1485" s="89">
        <v>2018</v>
      </c>
      <c r="E1485" s="90">
        <v>15314724</v>
      </c>
    </row>
    <row r="1486" spans="2:5">
      <c r="B1486" s="89" t="s">
        <v>87</v>
      </c>
      <c r="C1486" s="89" t="s">
        <v>216</v>
      </c>
      <c r="D1486" s="89">
        <v>2018</v>
      </c>
      <c r="E1486" s="90">
        <v>1360985</v>
      </c>
    </row>
    <row r="1487" spans="2:5">
      <c r="B1487" s="89" t="s">
        <v>87</v>
      </c>
      <c r="C1487" s="96" t="s">
        <v>143</v>
      </c>
      <c r="D1487" s="89">
        <v>2018</v>
      </c>
      <c r="E1487" s="97">
        <v>5363157</v>
      </c>
    </row>
  </sheetData>
  <pageMargins left="0.70866141732283472" right="0.70866141732283472" top="0.74803149606299213" bottom="0.74803149606299213" header="0.31496062992125984" footer="0.31496062992125984"/>
  <pageSetup paperSize="9" scale="29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showGridLines="0" workbookViewId="0">
      <selection sqref="A1:XFD1048576"/>
    </sheetView>
  </sheetViews>
  <sheetFormatPr baseColWidth="10" defaultRowHeight="15"/>
  <cols>
    <col min="1" max="1" width="11.42578125" style="84"/>
    <col min="2" max="2" width="16.5703125" style="84" customWidth="1"/>
    <col min="3" max="3" width="45.7109375" style="84" customWidth="1"/>
    <col min="4" max="4" width="27.42578125" style="84" customWidth="1"/>
    <col min="5" max="16384" width="11.42578125" style="84"/>
  </cols>
  <sheetData>
    <row r="3" spans="2:4">
      <c r="B3" s="103" t="s">
        <v>259</v>
      </c>
      <c r="C3" s="103" t="s">
        <v>260</v>
      </c>
      <c r="D3" s="103" t="s">
        <v>261</v>
      </c>
    </row>
    <row r="4" spans="2:4" ht="30">
      <c r="B4" s="104" t="s">
        <v>254</v>
      </c>
      <c r="C4" s="104" t="s">
        <v>262</v>
      </c>
      <c r="D4" s="105" t="s">
        <v>263</v>
      </c>
    </row>
    <row r="5" spans="2:4" ht="30">
      <c r="B5" s="106" t="s">
        <v>265</v>
      </c>
      <c r="C5" s="106" t="s">
        <v>266</v>
      </c>
      <c r="D5" s="107" t="s">
        <v>263</v>
      </c>
    </row>
    <row r="6" spans="2:4">
      <c r="B6" s="106" t="s">
        <v>94</v>
      </c>
      <c r="C6" s="107" t="s">
        <v>267</v>
      </c>
      <c r="D6" s="107" t="s">
        <v>268</v>
      </c>
    </row>
    <row r="7" spans="2:4" ht="30">
      <c r="B7" s="104" t="s">
        <v>93</v>
      </c>
      <c r="C7" s="106" t="s">
        <v>269</v>
      </c>
      <c r="D7" s="107" t="s">
        <v>264</v>
      </c>
    </row>
    <row r="8" spans="2:4">
      <c r="B8" s="108"/>
    </row>
    <row r="9" spans="2:4">
      <c r="B9" s="108" t="s">
        <v>270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workbookViewId="0"/>
  </sheetViews>
  <sheetFormatPr baseColWidth="10" defaultRowHeight="12.75"/>
  <cols>
    <col min="1" max="1" width="11.42578125" style="1"/>
    <col min="2" max="2" width="51" style="1" customWidth="1"/>
    <col min="3" max="6" width="15" style="1" customWidth="1"/>
    <col min="7" max="12" width="15.85546875" style="1" customWidth="1"/>
    <col min="13" max="13" width="21" style="1" customWidth="1"/>
    <col min="14" max="14" width="18.140625" style="1" customWidth="1"/>
    <col min="15" max="15" width="17.7109375" style="1" customWidth="1"/>
    <col min="16" max="16" width="17.85546875" style="1" customWidth="1"/>
    <col min="17" max="18" width="13.7109375" style="1" customWidth="1"/>
    <col min="19" max="20" width="13.7109375" style="1" bestFit="1" customWidth="1"/>
    <col min="21" max="21" width="31.85546875" style="1" customWidth="1"/>
    <col min="22" max="22" width="13.7109375" style="1" bestFit="1" customWidth="1"/>
    <col min="23" max="16384" width="11.42578125" style="1"/>
  </cols>
  <sheetData>
    <row r="1" spans="1:23" ht="13.5" thickBot="1">
      <c r="A1" s="24" t="s">
        <v>142</v>
      </c>
      <c r="B1" s="25" t="s">
        <v>131</v>
      </c>
      <c r="Q1" s="110" t="s">
        <v>198</v>
      </c>
      <c r="R1" s="110"/>
      <c r="T1" s="1" t="e">
        <f>O1/O10</f>
        <v>#REF!</v>
      </c>
    </row>
    <row r="2" spans="1:23" ht="17.25" thickTop="1" thickBot="1">
      <c r="B2" s="59" t="s">
        <v>211</v>
      </c>
      <c r="C2" s="60">
        <v>2004</v>
      </c>
      <c r="D2" s="60">
        <v>2005</v>
      </c>
      <c r="E2" s="60">
        <v>2006</v>
      </c>
      <c r="F2" s="60">
        <v>2007</v>
      </c>
      <c r="G2" s="60">
        <v>2008</v>
      </c>
      <c r="H2" s="60">
        <v>2009</v>
      </c>
      <c r="I2" s="60">
        <v>2010</v>
      </c>
      <c r="J2" s="60">
        <v>2011</v>
      </c>
      <c r="K2" s="60">
        <v>2012</v>
      </c>
      <c r="L2" s="60">
        <v>2013</v>
      </c>
      <c r="M2" s="60">
        <v>2014</v>
      </c>
      <c r="N2" s="60">
        <v>2015</v>
      </c>
      <c r="O2" s="60">
        <v>2016</v>
      </c>
      <c r="P2" s="60">
        <v>2017</v>
      </c>
      <c r="Q2" s="41" t="s">
        <v>196</v>
      </c>
      <c r="R2" s="41" t="s">
        <v>197</v>
      </c>
      <c r="S2" s="38" t="s">
        <v>18</v>
      </c>
      <c r="T2" s="38" t="s">
        <v>21</v>
      </c>
      <c r="U2" s="38" t="s">
        <v>11</v>
      </c>
      <c r="V2" s="38" t="s">
        <v>14</v>
      </c>
      <c r="W2" s="38" t="s">
        <v>12</v>
      </c>
    </row>
    <row r="3" spans="1:23" ht="15.75">
      <c r="B3" s="61" t="s">
        <v>132</v>
      </c>
      <c r="C3" s="62" t="e">
        <f>SUMIFS(#REF!,#REF!,Corcho61!$B3,#REF!,Corcho61!C$2)-SUMIFS(#REF!,#REF!,Corcho61!$B3,#REF!,Corcho61!C$2,#REF!,Corcho61!$B$1)</f>
        <v>#REF!</v>
      </c>
      <c r="D3" s="62" t="e">
        <f>SUMIFS(#REF!,#REF!,Corcho61!$B3,#REF!,Corcho61!D$2)-SUMIFS(#REF!,#REF!,Corcho61!$B3,#REF!,Corcho61!D$2,#REF!,Corcho61!$B$1)</f>
        <v>#REF!</v>
      </c>
      <c r="E3" s="62" t="e">
        <f>SUMIFS(#REF!,#REF!,Corcho61!$B3,#REF!,Corcho61!E$2)-SUMIFS(#REF!,#REF!,Corcho61!$B3,#REF!,Corcho61!E$2,#REF!,Corcho61!$B$1)</f>
        <v>#REF!</v>
      </c>
      <c r="F3" s="62" t="e">
        <f>SUMIFS(#REF!,#REF!,Corcho61!$B3,#REF!,Corcho61!F$2)-SUMIFS(#REF!,#REF!,Corcho61!$B3,#REF!,Corcho61!F$2,#REF!,Corcho61!$B$1)</f>
        <v>#REF!</v>
      </c>
      <c r="G3" s="62" t="e">
        <f>SUMIFS(#REF!,#REF!,Corcho61!$B3,#REF!,Corcho61!G$2)-SUMIFS(#REF!,#REF!,Corcho61!$B3,#REF!,Corcho61!G$2,#REF!,Corcho61!$B$1)</f>
        <v>#REF!</v>
      </c>
      <c r="H3" s="62" t="e">
        <f>SUMIFS(#REF!,#REF!,Corcho61!$B3,#REF!,Corcho61!H$2)-SUMIFS(#REF!,#REF!,Corcho61!$B3,#REF!,Corcho61!H$2,#REF!,Corcho61!$B$1)</f>
        <v>#REF!</v>
      </c>
      <c r="I3" s="62" t="e">
        <f>SUMIFS(#REF!,#REF!,Corcho61!$B3,#REF!,Corcho61!I$2)-SUMIFS(#REF!,#REF!,Corcho61!$B3,#REF!,Corcho61!I$2,#REF!,Corcho61!$B$1)</f>
        <v>#REF!</v>
      </c>
      <c r="J3" s="62" t="e">
        <f>SUMIFS(#REF!,#REF!,Corcho61!$B3,#REF!,Corcho61!J$2)-SUMIFS(#REF!,#REF!,Corcho61!$B3,#REF!,Corcho61!J$2,#REF!,Corcho61!$B$1)</f>
        <v>#REF!</v>
      </c>
      <c r="K3" s="62" t="e">
        <f>SUMIFS(#REF!,#REF!,Corcho61!$B3,#REF!,Corcho61!K$2)-SUMIFS(#REF!,#REF!,Corcho61!$B3,#REF!,Corcho61!K$2,#REF!,Corcho61!$B$1)</f>
        <v>#REF!</v>
      </c>
      <c r="L3" s="62" t="e">
        <f>SUMIFS(#REF!,#REF!,Corcho61!$B3,#REF!,Corcho61!L$2)-SUMIFS(#REF!,#REF!,Corcho61!$B3,#REF!,Corcho61!L$2,#REF!,Corcho61!$B$1)</f>
        <v>#REF!</v>
      </c>
      <c r="M3" s="62" t="e">
        <f>SUMIFS(#REF!,#REF!,Corcho61!$B3,#REF!,Corcho61!M$2)-SUMIFS(#REF!,#REF!,Corcho61!$B3,#REF!,Corcho61!M$2,#REF!,Corcho61!$B$1)</f>
        <v>#REF!</v>
      </c>
      <c r="N3" s="62" t="e">
        <f>SUMIFS(#REF!,#REF!,Corcho61!$B3,#REF!,Corcho61!N$2)-SUMIFS(#REF!,#REF!,Corcho61!$B3,#REF!,Corcho61!N$2,#REF!,Corcho61!$B$1)</f>
        <v>#REF!</v>
      </c>
      <c r="O3" s="62" t="e">
        <f>SUMIFS(#REF!,#REF!,Corcho61!$B3,#REF!,Corcho61!O$2)-SUMIFS(#REF!,#REF!,Corcho61!$B3,#REF!,Corcho61!O$2,#REF!,Corcho61!$B$1)</f>
        <v>#REF!</v>
      </c>
      <c r="P3" s="62" t="e">
        <f>SUMIFS(#REF!,#REF!,Corcho61!$B3,#REF!,Corcho61!P$2)-SUMIFS(#REF!,#REF!,Corcho61!$B3,#REF!,Corcho61!P$2,#REF!,Corcho61!$B$1)</f>
        <v>#REF!</v>
      </c>
      <c r="Q3" s="34" t="e">
        <f>#REF!</f>
        <v>#REF!</v>
      </c>
      <c r="R3" s="34" t="e">
        <f>#REF!</f>
        <v>#REF!</v>
      </c>
    </row>
    <row r="4" spans="1:23" ht="15.75">
      <c r="B4" s="61" t="s">
        <v>140</v>
      </c>
      <c r="C4" s="62" t="e">
        <f>SUMIFS(#REF!,#REF!,Corcho61!$B4,#REF!,Corcho61!C$2)-SUMIFS(#REF!,#REF!,Corcho61!$B4,#REF!,Corcho61!C$2,#REF!,Corcho61!$B$1)</f>
        <v>#REF!</v>
      </c>
      <c r="D4" s="62" t="e">
        <f>SUMIFS(#REF!,#REF!,Corcho61!$B4,#REF!,Corcho61!D$2)-SUMIFS(#REF!,#REF!,Corcho61!$B4,#REF!,Corcho61!D$2,#REF!,Corcho61!$B$1)</f>
        <v>#REF!</v>
      </c>
      <c r="E4" s="62" t="e">
        <f>SUMIFS(#REF!,#REF!,Corcho61!$B4,#REF!,Corcho61!E$2)-SUMIFS(#REF!,#REF!,Corcho61!$B4,#REF!,Corcho61!E$2,#REF!,Corcho61!$B$1)</f>
        <v>#REF!</v>
      </c>
      <c r="F4" s="62" t="e">
        <f>SUMIFS(#REF!,#REF!,Corcho61!$B4,#REF!,Corcho61!F$2)-SUMIFS(#REF!,#REF!,Corcho61!$B4,#REF!,Corcho61!F$2,#REF!,Corcho61!$B$1)</f>
        <v>#REF!</v>
      </c>
      <c r="G4" s="62" t="e">
        <f>SUMIFS(#REF!,#REF!,Corcho61!$B4,#REF!,Corcho61!G$2)-SUMIFS(#REF!,#REF!,Corcho61!$B4,#REF!,Corcho61!G$2,#REF!,Corcho61!$B$1)</f>
        <v>#REF!</v>
      </c>
      <c r="H4" s="62" t="e">
        <f>SUMIFS(#REF!,#REF!,Corcho61!$B4,#REF!,Corcho61!H$2)-SUMIFS(#REF!,#REF!,Corcho61!$B4,#REF!,Corcho61!H$2,#REF!,Corcho61!$B$1)</f>
        <v>#REF!</v>
      </c>
      <c r="I4" s="62" t="e">
        <f>SUMIFS(#REF!,#REF!,Corcho61!$B4,#REF!,Corcho61!I$2)-SUMIFS(#REF!,#REF!,Corcho61!$B4,#REF!,Corcho61!I$2,#REF!,Corcho61!$B$1)</f>
        <v>#REF!</v>
      </c>
      <c r="J4" s="62" t="e">
        <f>SUMIFS(#REF!,#REF!,Corcho61!$B4,#REF!,Corcho61!J$2)-SUMIFS(#REF!,#REF!,Corcho61!$B4,#REF!,Corcho61!J$2,#REF!,Corcho61!$B$1)</f>
        <v>#REF!</v>
      </c>
      <c r="K4" s="62" t="e">
        <f>SUMIFS(#REF!,#REF!,Corcho61!$B4,#REF!,Corcho61!K$2)-SUMIFS(#REF!,#REF!,Corcho61!$B4,#REF!,Corcho61!K$2,#REF!,Corcho61!$B$1)</f>
        <v>#REF!</v>
      </c>
      <c r="L4" s="62" t="e">
        <f>SUMIFS(#REF!,#REF!,Corcho61!$B4,#REF!,Corcho61!L$2)-SUMIFS(#REF!,#REF!,Corcho61!$B4,#REF!,Corcho61!L$2,#REF!,Corcho61!$B$1)</f>
        <v>#REF!</v>
      </c>
      <c r="M4" s="62" t="e">
        <f>SUMIFS(#REF!,#REF!,Corcho61!$B4,#REF!,Corcho61!M$2)-SUMIFS(#REF!,#REF!,Corcho61!$B4,#REF!,Corcho61!M$2,#REF!,Corcho61!$B$1)</f>
        <v>#REF!</v>
      </c>
      <c r="N4" s="62" t="e">
        <f>SUMIFS(#REF!,#REF!,Corcho61!$B4,#REF!,Corcho61!N$2)-SUMIFS(#REF!,#REF!,Corcho61!$B4,#REF!,Corcho61!N$2,#REF!,Corcho61!$B$1)</f>
        <v>#REF!</v>
      </c>
      <c r="O4" s="62" t="e">
        <f>SUMIFS(#REF!,#REF!,Corcho61!$B4,#REF!,Corcho61!O$2)-SUMIFS(#REF!,#REF!,Corcho61!$B4,#REF!,Corcho61!O$2,#REF!,Corcho61!$B$1)</f>
        <v>#REF!</v>
      </c>
      <c r="P4" s="62" t="e">
        <f>SUMIFS(#REF!,#REF!,Corcho61!$B4,#REF!,Corcho61!P$2)-SUMIFS(#REF!,#REF!,Corcho61!$B4,#REF!,Corcho61!P$2,#REF!,Corcho61!$B$1)</f>
        <v>#REF!</v>
      </c>
      <c r="Q4" s="35" t="e">
        <f>#REF!</f>
        <v>#REF!</v>
      </c>
      <c r="R4" s="35" t="e">
        <f>#REF!</f>
        <v>#REF!</v>
      </c>
    </row>
    <row r="5" spans="1:23" ht="15.75">
      <c r="B5" s="61" t="s">
        <v>137</v>
      </c>
      <c r="C5" s="62" t="e">
        <f>SUMIFS(#REF!,#REF!,Corcho61!$B5,#REF!,Corcho61!C$2)-SUMIFS(#REF!,#REF!,Corcho61!$B5,#REF!,Corcho61!C$2,#REF!,Corcho61!$B$1)</f>
        <v>#REF!</v>
      </c>
      <c r="D5" s="62" t="e">
        <f>SUMIFS(#REF!,#REF!,Corcho61!$B5,#REF!,Corcho61!D$2)-SUMIFS(#REF!,#REF!,Corcho61!$B5,#REF!,Corcho61!D$2,#REF!,Corcho61!$B$1)</f>
        <v>#REF!</v>
      </c>
      <c r="E5" s="62" t="e">
        <f>SUMIFS(#REF!,#REF!,Corcho61!$B5,#REF!,Corcho61!E$2)-SUMIFS(#REF!,#REF!,Corcho61!$B5,#REF!,Corcho61!E$2,#REF!,Corcho61!$B$1)</f>
        <v>#REF!</v>
      </c>
      <c r="F5" s="62" t="e">
        <f>SUMIFS(#REF!,#REF!,Corcho61!$B5,#REF!,Corcho61!F$2)-SUMIFS(#REF!,#REF!,Corcho61!$B5,#REF!,Corcho61!F$2,#REF!,Corcho61!$B$1)</f>
        <v>#REF!</v>
      </c>
      <c r="G5" s="62" t="e">
        <f>SUMIFS(#REF!,#REF!,Corcho61!$B5,#REF!,Corcho61!G$2)-SUMIFS(#REF!,#REF!,Corcho61!$B5,#REF!,Corcho61!G$2,#REF!,Corcho61!$B$1)</f>
        <v>#REF!</v>
      </c>
      <c r="H5" s="62" t="e">
        <f>SUMIFS(#REF!,#REF!,Corcho61!$B5,#REF!,Corcho61!H$2)-SUMIFS(#REF!,#REF!,Corcho61!$B5,#REF!,Corcho61!H$2,#REF!,Corcho61!$B$1)</f>
        <v>#REF!</v>
      </c>
      <c r="I5" s="62" t="e">
        <f>SUMIFS(#REF!,#REF!,Corcho61!$B5,#REF!,Corcho61!I$2)-SUMIFS(#REF!,#REF!,Corcho61!$B5,#REF!,Corcho61!I$2,#REF!,Corcho61!$B$1)</f>
        <v>#REF!</v>
      </c>
      <c r="J5" s="62" t="e">
        <f>SUMIFS(#REF!,#REF!,Corcho61!$B5,#REF!,Corcho61!J$2)-SUMIFS(#REF!,#REF!,Corcho61!$B5,#REF!,Corcho61!J$2,#REF!,Corcho61!$B$1)</f>
        <v>#REF!</v>
      </c>
      <c r="K5" s="62" t="e">
        <f>SUMIFS(#REF!,#REF!,Corcho61!$B5,#REF!,Corcho61!K$2)-SUMIFS(#REF!,#REF!,Corcho61!$B5,#REF!,Corcho61!K$2,#REF!,Corcho61!$B$1)</f>
        <v>#REF!</v>
      </c>
      <c r="L5" s="62" t="e">
        <f>SUMIFS(#REF!,#REF!,Corcho61!$B5,#REF!,Corcho61!L$2)-SUMIFS(#REF!,#REF!,Corcho61!$B5,#REF!,Corcho61!L$2,#REF!,Corcho61!$B$1)</f>
        <v>#REF!</v>
      </c>
      <c r="M5" s="62" t="e">
        <f>SUMIFS(#REF!,#REF!,Corcho61!$B5,#REF!,Corcho61!M$2)-SUMIFS(#REF!,#REF!,Corcho61!$B5,#REF!,Corcho61!M$2,#REF!,Corcho61!$B$1)</f>
        <v>#REF!</v>
      </c>
      <c r="N5" s="62" t="e">
        <f>SUMIFS(#REF!,#REF!,Corcho61!$B5,#REF!,Corcho61!N$2)-SUMIFS(#REF!,#REF!,Corcho61!$B5,#REF!,Corcho61!N$2,#REF!,Corcho61!$B$1)</f>
        <v>#REF!</v>
      </c>
      <c r="O5" s="62" t="e">
        <f>SUMIFS(#REF!,#REF!,Corcho61!$B5,#REF!,Corcho61!O$2)-SUMIFS(#REF!,#REF!,Corcho61!$B5,#REF!,Corcho61!O$2,#REF!,Corcho61!$B$1)</f>
        <v>#REF!</v>
      </c>
      <c r="P5" s="62" t="e">
        <f>SUMIFS(#REF!,#REF!,Corcho61!$B5,#REF!,Corcho61!P$2)-SUMIFS(#REF!,#REF!,Corcho61!$B5,#REF!,Corcho61!P$2,#REF!,Corcho61!$B$1)</f>
        <v>#REF!</v>
      </c>
      <c r="Q5" s="35" t="e">
        <f>#REF!</f>
        <v>#REF!</v>
      </c>
      <c r="R5" s="35" t="e">
        <f>#REF!</f>
        <v>#REF!</v>
      </c>
    </row>
    <row r="6" spans="1:23" ht="15.75">
      <c r="B6" s="61" t="s">
        <v>139</v>
      </c>
      <c r="C6" s="62" t="e">
        <f>SUMIFS(#REF!,#REF!,Corcho61!$B6,#REF!,Corcho61!C$2)-SUMIFS(#REF!,#REF!,Corcho61!$B6,#REF!,Corcho61!C$2,#REF!,Corcho61!$B$1)</f>
        <v>#REF!</v>
      </c>
      <c r="D6" s="62" t="e">
        <f>SUMIFS(#REF!,#REF!,Corcho61!$B6,#REF!,Corcho61!D$2)-SUMIFS(#REF!,#REF!,Corcho61!$B6,#REF!,Corcho61!D$2,#REF!,Corcho61!$B$1)</f>
        <v>#REF!</v>
      </c>
      <c r="E6" s="62" t="e">
        <f>SUMIFS(#REF!,#REF!,Corcho61!$B6,#REF!,Corcho61!E$2)-SUMIFS(#REF!,#REF!,Corcho61!$B6,#REF!,Corcho61!E$2,#REF!,Corcho61!$B$1)</f>
        <v>#REF!</v>
      </c>
      <c r="F6" s="62" t="e">
        <f>SUMIFS(#REF!,#REF!,Corcho61!$B6,#REF!,Corcho61!F$2)-SUMIFS(#REF!,#REF!,Corcho61!$B6,#REF!,Corcho61!F$2,#REF!,Corcho61!$B$1)</f>
        <v>#REF!</v>
      </c>
      <c r="G6" s="62" t="e">
        <f>SUMIFS(#REF!,#REF!,Corcho61!$B6,#REF!,Corcho61!G$2)-SUMIFS(#REF!,#REF!,Corcho61!$B6,#REF!,Corcho61!G$2,#REF!,Corcho61!$B$1)</f>
        <v>#REF!</v>
      </c>
      <c r="H6" s="62" t="e">
        <f>SUMIFS(#REF!,#REF!,Corcho61!$B6,#REF!,Corcho61!H$2)-SUMIFS(#REF!,#REF!,Corcho61!$B6,#REF!,Corcho61!H$2,#REF!,Corcho61!$B$1)</f>
        <v>#REF!</v>
      </c>
      <c r="I6" s="62" t="e">
        <f>SUMIFS(#REF!,#REF!,Corcho61!$B6,#REF!,Corcho61!I$2)-SUMIFS(#REF!,#REF!,Corcho61!$B6,#REF!,Corcho61!I$2,#REF!,Corcho61!$B$1)</f>
        <v>#REF!</v>
      </c>
      <c r="J6" s="62" t="e">
        <f>SUMIFS(#REF!,#REF!,Corcho61!$B6,#REF!,Corcho61!J$2)-SUMIFS(#REF!,#REF!,Corcho61!$B6,#REF!,Corcho61!J$2,#REF!,Corcho61!$B$1)</f>
        <v>#REF!</v>
      </c>
      <c r="K6" s="62" t="e">
        <f>SUMIFS(#REF!,#REF!,Corcho61!$B6,#REF!,Corcho61!K$2)-SUMIFS(#REF!,#REF!,Corcho61!$B6,#REF!,Corcho61!K$2,#REF!,Corcho61!$B$1)</f>
        <v>#REF!</v>
      </c>
      <c r="L6" s="62" t="e">
        <f>SUMIFS(#REF!,#REF!,Corcho61!$B6,#REF!,Corcho61!L$2)-SUMIFS(#REF!,#REF!,Corcho61!$B6,#REF!,Corcho61!L$2,#REF!,Corcho61!$B$1)</f>
        <v>#REF!</v>
      </c>
      <c r="M6" s="62" t="e">
        <f>SUMIFS(#REF!,#REF!,Corcho61!$B6,#REF!,Corcho61!M$2)-SUMIFS(#REF!,#REF!,Corcho61!$B6,#REF!,Corcho61!M$2,#REF!,Corcho61!$B$1)</f>
        <v>#REF!</v>
      </c>
      <c r="N6" s="62" t="e">
        <f>SUMIFS(#REF!,#REF!,Corcho61!$B6,#REF!,Corcho61!N$2)-SUMIFS(#REF!,#REF!,Corcho61!$B6,#REF!,Corcho61!N$2,#REF!,Corcho61!$B$1)</f>
        <v>#REF!</v>
      </c>
      <c r="O6" s="62" t="e">
        <f>SUMIFS(#REF!,#REF!,Corcho61!$B6,#REF!,Corcho61!O$2)-SUMIFS(#REF!,#REF!,Corcho61!$B6,#REF!,Corcho61!O$2,#REF!,Corcho61!$B$1)</f>
        <v>#REF!</v>
      </c>
      <c r="P6" s="62" t="e">
        <f>SUMIFS(#REF!,#REF!,Corcho61!$B6,#REF!,Corcho61!P$2)-SUMIFS(#REF!,#REF!,Corcho61!$B6,#REF!,Corcho61!P$2,#REF!,Corcho61!$B$1)</f>
        <v>#REF!</v>
      </c>
      <c r="Q6" s="35" t="e">
        <f>#REF!</f>
        <v>#REF!</v>
      </c>
      <c r="R6" s="35" t="e">
        <f>#REF!</f>
        <v>#REF!</v>
      </c>
    </row>
    <row r="7" spans="1:23" ht="15.75">
      <c r="B7" s="61" t="s">
        <v>133</v>
      </c>
      <c r="C7" s="62" t="e">
        <f>SUMIFS(#REF!,#REF!,Corcho61!$B7,#REF!,Corcho61!C$2)-SUMIFS(#REF!,#REF!,Corcho61!$B7,#REF!,Corcho61!C$2,#REF!,Corcho61!$B$1)</f>
        <v>#REF!</v>
      </c>
      <c r="D7" s="62" t="e">
        <f>SUMIFS(#REF!,#REF!,Corcho61!$B7,#REF!,Corcho61!D$2)-SUMIFS(#REF!,#REF!,Corcho61!$B7,#REF!,Corcho61!D$2,#REF!,Corcho61!$B$1)</f>
        <v>#REF!</v>
      </c>
      <c r="E7" s="62" t="e">
        <f>SUMIFS(#REF!,#REF!,Corcho61!$B7,#REF!,Corcho61!E$2)-SUMIFS(#REF!,#REF!,Corcho61!$B7,#REF!,Corcho61!E$2,#REF!,Corcho61!$B$1)</f>
        <v>#REF!</v>
      </c>
      <c r="F7" s="62" t="e">
        <f>SUMIFS(#REF!,#REF!,Corcho61!$B7,#REF!,Corcho61!F$2)-SUMIFS(#REF!,#REF!,Corcho61!$B7,#REF!,Corcho61!F$2,#REF!,Corcho61!$B$1)</f>
        <v>#REF!</v>
      </c>
      <c r="G7" s="62" t="e">
        <f>SUMIFS(#REF!,#REF!,Corcho61!$B7,#REF!,Corcho61!G$2)-SUMIFS(#REF!,#REF!,Corcho61!$B7,#REF!,Corcho61!G$2,#REF!,Corcho61!$B$1)</f>
        <v>#REF!</v>
      </c>
      <c r="H7" s="62" t="e">
        <f>SUMIFS(#REF!,#REF!,Corcho61!$B7,#REF!,Corcho61!H$2)-SUMIFS(#REF!,#REF!,Corcho61!$B7,#REF!,Corcho61!H$2,#REF!,Corcho61!$B$1)</f>
        <v>#REF!</v>
      </c>
      <c r="I7" s="62" t="e">
        <f>SUMIFS(#REF!,#REF!,Corcho61!$B7,#REF!,Corcho61!I$2)-SUMIFS(#REF!,#REF!,Corcho61!$B7,#REF!,Corcho61!I$2,#REF!,Corcho61!$B$1)</f>
        <v>#REF!</v>
      </c>
      <c r="J7" s="62" t="e">
        <f>SUMIFS(#REF!,#REF!,Corcho61!$B7,#REF!,Corcho61!J$2)-SUMIFS(#REF!,#REF!,Corcho61!$B7,#REF!,Corcho61!J$2,#REF!,Corcho61!$B$1)</f>
        <v>#REF!</v>
      </c>
      <c r="K7" s="62" t="e">
        <f>SUMIFS(#REF!,#REF!,Corcho61!$B7,#REF!,Corcho61!K$2)-SUMIFS(#REF!,#REF!,Corcho61!$B7,#REF!,Corcho61!K$2,#REF!,Corcho61!$B$1)</f>
        <v>#REF!</v>
      </c>
      <c r="L7" s="62" t="e">
        <f>SUMIFS(#REF!,#REF!,Corcho61!$B7,#REF!,Corcho61!L$2)-SUMIFS(#REF!,#REF!,Corcho61!$B7,#REF!,Corcho61!L$2,#REF!,Corcho61!$B$1)</f>
        <v>#REF!</v>
      </c>
      <c r="M7" s="62" t="e">
        <f>SUMIFS(#REF!,#REF!,Corcho61!$B7,#REF!,Corcho61!M$2)-SUMIFS(#REF!,#REF!,Corcho61!$B7,#REF!,Corcho61!M$2,#REF!,Corcho61!$B$1)</f>
        <v>#REF!</v>
      </c>
      <c r="N7" s="62" t="e">
        <f>SUMIFS(#REF!,#REF!,Corcho61!$B7,#REF!,Corcho61!N$2)-SUMIFS(#REF!,#REF!,Corcho61!$B7,#REF!,Corcho61!N$2,#REF!,Corcho61!$B$1)</f>
        <v>#REF!</v>
      </c>
      <c r="O7" s="62" t="e">
        <f>SUMIFS(#REF!,#REF!,Corcho61!$B7,#REF!,Corcho61!O$2)-SUMIFS(#REF!,#REF!,Corcho61!$B7,#REF!,Corcho61!O$2,#REF!,Corcho61!$B$1)</f>
        <v>#REF!</v>
      </c>
      <c r="P7" s="62" t="e">
        <f>SUMIFS(#REF!,#REF!,Corcho61!$B7,#REF!,Corcho61!P$2)-SUMIFS(#REF!,#REF!,Corcho61!$B7,#REF!,Corcho61!P$2,#REF!,Corcho61!$B$1)</f>
        <v>#REF!</v>
      </c>
      <c r="Q7" s="35" t="e">
        <f>#REF!</f>
        <v>#REF!</v>
      </c>
      <c r="R7" s="35" t="e">
        <f>#REF!</f>
        <v>#REF!</v>
      </c>
    </row>
    <row r="8" spans="1:23" ht="15.75">
      <c r="B8" s="61" t="s">
        <v>135</v>
      </c>
      <c r="C8" s="62" t="e">
        <f>SUMIFS(#REF!,#REF!,Corcho61!$B8,#REF!,Corcho61!C$2)-SUMIFS(#REF!,#REF!,Corcho61!$B8,#REF!,Corcho61!C$2,#REF!,Corcho61!$B$1)</f>
        <v>#REF!</v>
      </c>
      <c r="D8" s="62" t="e">
        <f>SUMIFS(#REF!,#REF!,Corcho61!$B8,#REF!,Corcho61!D$2)-SUMIFS(#REF!,#REF!,Corcho61!$B8,#REF!,Corcho61!D$2,#REF!,Corcho61!$B$1)</f>
        <v>#REF!</v>
      </c>
      <c r="E8" s="62" t="e">
        <f>SUMIFS(#REF!,#REF!,Corcho61!$B8,#REF!,Corcho61!E$2)-SUMIFS(#REF!,#REF!,Corcho61!$B8,#REF!,Corcho61!E$2,#REF!,Corcho61!$B$1)</f>
        <v>#REF!</v>
      </c>
      <c r="F8" s="62" t="e">
        <f>SUMIFS(#REF!,#REF!,Corcho61!$B8,#REF!,Corcho61!F$2)-SUMIFS(#REF!,#REF!,Corcho61!$B8,#REF!,Corcho61!F$2,#REF!,Corcho61!$B$1)</f>
        <v>#REF!</v>
      </c>
      <c r="G8" s="62" t="e">
        <f>SUMIFS(#REF!,#REF!,Corcho61!$B8,#REF!,Corcho61!G$2)-SUMIFS(#REF!,#REF!,Corcho61!$B8,#REF!,Corcho61!G$2,#REF!,Corcho61!$B$1)</f>
        <v>#REF!</v>
      </c>
      <c r="H8" s="62" t="e">
        <f>SUMIFS(#REF!,#REF!,Corcho61!$B8,#REF!,Corcho61!H$2)-SUMIFS(#REF!,#REF!,Corcho61!$B8,#REF!,Corcho61!H$2,#REF!,Corcho61!$B$1)</f>
        <v>#REF!</v>
      </c>
      <c r="I8" s="62" t="e">
        <f>SUMIFS(#REF!,#REF!,Corcho61!$B8,#REF!,Corcho61!I$2)-SUMIFS(#REF!,#REF!,Corcho61!$B8,#REF!,Corcho61!I$2,#REF!,Corcho61!$B$1)</f>
        <v>#REF!</v>
      </c>
      <c r="J8" s="62" t="e">
        <f>SUMIFS(#REF!,#REF!,Corcho61!$B8,#REF!,Corcho61!J$2)-SUMIFS(#REF!,#REF!,Corcho61!$B8,#REF!,Corcho61!J$2,#REF!,Corcho61!$B$1)</f>
        <v>#REF!</v>
      </c>
      <c r="K8" s="62" t="e">
        <f>SUMIFS(#REF!,#REF!,Corcho61!$B8,#REF!,Corcho61!K$2)-SUMIFS(#REF!,#REF!,Corcho61!$B8,#REF!,Corcho61!K$2,#REF!,Corcho61!$B$1)</f>
        <v>#REF!</v>
      </c>
      <c r="L8" s="62" t="e">
        <f>SUMIFS(#REF!,#REF!,Corcho61!$B8,#REF!,Corcho61!L$2)-SUMIFS(#REF!,#REF!,Corcho61!$B8,#REF!,Corcho61!L$2,#REF!,Corcho61!$B$1)</f>
        <v>#REF!</v>
      </c>
      <c r="M8" s="62" t="e">
        <f>SUMIFS(#REF!,#REF!,Corcho61!$B8,#REF!,Corcho61!M$2)-SUMIFS(#REF!,#REF!,Corcho61!$B8,#REF!,Corcho61!M$2,#REF!,Corcho61!$B$1)</f>
        <v>#REF!</v>
      </c>
      <c r="N8" s="62" t="e">
        <f>SUMIFS(#REF!,#REF!,Corcho61!$B8,#REF!,Corcho61!N$2)-SUMIFS(#REF!,#REF!,Corcho61!$B8,#REF!,Corcho61!N$2,#REF!,Corcho61!$B$1)</f>
        <v>#REF!</v>
      </c>
      <c r="O8" s="62" t="e">
        <f>SUMIFS(#REF!,#REF!,Corcho61!$B8,#REF!,Corcho61!O$2)-SUMIFS(#REF!,#REF!,Corcho61!$B8,#REF!,Corcho61!O$2,#REF!,Corcho61!$B$1)</f>
        <v>#REF!</v>
      </c>
      <c r="P8" s="62" t="e">
        <f>SUMIFS(#REF!,#REF!,Corcho61!$B8,#REF!,Corcho61!P$2)-SUMIFS(#REF!,#REF!,Corcho61!$B8,#REF!,Corcho61!P$2,#REF!,Corcho61!$B$1)</f>
        <v>#REF!</v>
      </c>
      <c r="Q8" s="35" t="e">
        <f>#REF!</f>
        <v>#REF!</v>
      </c>
      <c r="R8" s="35" t="e">
        <f>#REF!</f>
        <v>#REF!</v>
      </c>
    </row>
    <row r="9" spans="1:23" ht="15.75">
      <c r="B9" s="61" t="s">
        <v>136</v>
      </c>
      <c r="C9" s="62" t="e">
        <f>SUMIFS(#REF!,#REF!,Corcho61!$B9,#REF!,Corcho61!C$2)-SUMIFS(#REF!,#REF!,Corcho61!$B9,#REF!,Corcho61!C$2,#REF!,Corcho61!$B$1)</f>
        <v>#REF!</v>
      </c>
      <c r="D9" s="62" t="e">
        <f>SUMIFS(#REF!,#REF!,Corcho61!$B9,#REF!,Corcho61!D$2)-SUMIFS(#REF!,#REF!,Corcho61!$B9,#REF!,Corcho61!D$2,#REF!,Corcho61!$B$1)</f>
        <v>#REF!</v>
      </c>
      <c r="E9" s="62" t="e">
        <f>SUMIFS(#REF!,#REF!,Corcho61!$B9,#REF!,Corcho61!E$2)-SUMIFS(#REF!,#REF!,Corcho61!$B9,#REF!,Corcho61!E$2,#REF!,Corcho61!$B$1)</f>
        <v>#REF!</v>
      </c>
      <c r="F9" s="62" t="e">
        <f>SUMIFS(#REF!,#REF!,Corcho61!$B9,#REF!,Corcho61!F$2)-SUMIFS(#REF!,#REF!,Corcho61!$B9,#REF!,Corcho61!F$2,#REF!,Corcho61!$B$1)</f>
        <v>#REF!</v>
      </c>
      <c r="G9" s="62" t="e">
        <f>SUMIFS(#REF!,#REF!,Corcho61!$B9,#REF!,Corcho61!G$2)-SUMIFS(#REF!,#REF!,Corcho61!$B9,#REF!,Corcho61!G$2,#REF!,Corcho61!$B$1)</f>
        <v>#REF!</v>
      </c>
      <c r="H9" s="62" t="e">
        <f>SUMIFS(#REF!,#REF!,Corcho61!$B9,#REF!,Corcho61!H$2)-SUMIFS(#REF!,#REF!,Corcho61!$B9,#REF!,Corcho61!H$2,#REF!,Corcho61!$B$1)</f>
        <v>#REF!</v>
      </c>
      <c r="I9" s="62" t="e">
        <f>SUMIFS(#REF!,#REF!,Corcho61!$B9,#REF!,Corcho61!I$2)-SUMIFS(#REF!,#REF!,Corcho61!$B9,#REF!,Corcho61!I$2,#REF!,Corcho61!$B$1)</f>
        <v>#REF!</v>
      </c>
      <c r="J9" s="62" t="e">
        <f>SUMIFS(#REF!,#REF!,Corcho61!$B9,#REF!,Corcho61!J$2)-SUMIFS(#REF!,#REF!,Corcho61!$B9,#REF!,Corcho61!J$2,#REF!,Corcho61!$B$1)</f>
        <v>#REF!</v>
      </c>
      <c r="K9" s="62" t="e">
        <f>SUMIFS(#REF!,#REF!,Corcho61!$B9,#REF!,Corcho61!K$2)-SUMIFS(#REF!,#REF!,Corcho61!$B9,#REF!,Corcho61!K$2,#REF!,Corcho61!$B$1)</f>
        <v>#REF!</v>
      </c>
      <c r="L9" s="62" t="e">
        <f>SUMIFS(#REF!,#REF!,Corcho61!$B9,#REF!,Corcho61!L$2)-SUMIFS(#REF!,#REF!,Corcho61!$B9,#REF!,Corcho61!L$2,#REF!,Corcho61!$B$1)</f>
        <v>#REF!</v>
      </c>
      <c r="M9" s="62" t="e">
        <f>SUMIFS(#REF!,#REF!,Corcho61!$B9,#REF!,Corcho61!M$2)-SUMIFS(#REF!,#REF!,Corcho61!$B9,#REF!,Corcho61!M$2,#REF!,Corcho61!$B$1)</f>
        <v>#REF!</v>
      </c>
      <c r="N9" s="62" t="e">
        <f>SUMIFS(#REF!,#REF!,Corcho61!$B9,#REF!,Corcho61!N$2)-SUMIFS(#REF!,#REF!,Corcho61!$B9,#REF!,Corcho61!N$2,#REF!,Corcho61!$B$1)</f>
        <v>#REF!</v>
      </c>
      <c r="O9" s="62" t="e">
        <f>SUMIFS(#REF!,#REF!,Corcho61!$B9,#REF!,Corcho61!O$2)-SUMIFS(#REF!,#REF!,Corcho61!$B9,#REF!,Corcho61!O$2,#REF!,Corcho61!$B$1)</f>
        <v>#REF!</v>
      </c>
      <c r="P9" s="62" t="e">
        <f>SUMIFS(#REF!,#REF!,Corcho61!$B9,#REF!,Corcho61!P$2)-SUMIFS(#REF!,#REF!,Corcho61!$B9,#REF!,Corcho61!P$2,#REF!,Corcho61!$B$1)</f>
        <v>#REF!</v>
      </c>
      <c r="Q9" s="35" t="e">
        <f>#REF!</f>
        <v>#REF!</v>
      </c>
      <c r="R9" s="35" t="e">
        <f>#REF!</f>
        <v>#REF!</v>
      </c>
    </row>
    <row r="10" spans="1:23" ht="15.75">
      <c r="B10" s="61" t="s">
        <v>134</v>
      </c>
      <c r="C10" s="62" t="e">
        <f>SUMIFS(#REF!,#REF!,Corcho61!$B10,#REF!,Corcho61!C$2)-SUMIFS(#REF!,#REF!,Corcho61!$B10,#REF!,Corcho61!C$2,#REF!,Corcho61!$B$1)</f>
        <v>#REF!</v>
      </c>
      <c r="D10" s="62" t="e">
        <f>SUMIFS(#REF!,#REF!,Corcho61!$B10,#REF!,Corcho61!D$2)-SUMIFS(#REF!,#REF!,Corcho61!$B10,#REF!,Corcho61!D$2,#REF!,Corcho61!$B$1)</f>
        <v>#REF!</v>
      </c>
      <c r="E10" s="62" t="e">
        <f>SUMIFS(#REF!,#REF!,Corcho61!$B10,#REF!,Corcho61!E$2)-SUMIFS(#REF!,#REF!,Corcho61!$B10,#REF!,Corcho61!E$2,#REF!,Corcho61!$B$1)</f>
        <v>#REF!</v>
      </c>
      <c r="F10" s="62" t="e">
        <f>SUMIFS(#REF!,#REF!,Corcho61!$B10,#REF!,Corcho61!F$2)-SUMIFS(#REF!,#REF!,Corcho61!$B10,#REF!,Corcho61!F$2,#REF!,Corcho61!$B$1)</f>
        <v>#REF!</v>
      </c>
      <c r="G10" s="62" t="e">
        <f>SUMIFS(#REF!,#REF!,Corcho61!$B10,#REF!,Corcho61!G$2)-SUMIFS(#REF!,#REF!,Corcho61!$B10,#REF!,Corcho61!G$2,#REF!,Corcho61!$B$1)</f>
        <v>#REF!</v>
      </c>
      <c r="H10" s="62" t="e">
        <f>SUMIFS(#REF!,#REF!,Corcho61!$B10,#REF!,Corcho61!H$2)-SUMIFS(#REF!,#REF!,Corcho61!$B10,#REF!,Corcho61!H$2,#REF!,Corcho61!$B$1)</f>
        <v>#REF!</v>
      </c>
      <c r="I10" s="62" t="e">
        <f>SUMIFS(#REF!,#REF!,Corcho61!$B10,#REF!,Corcho61!I$2)-SUMIFS(#REF!,#REF!,Corcho61!$B10,#REF!,Corcho61!I$2,#REF!,Corcho61!$B$1)</f>
        <v>#REF!</v>
      </c>
      <c r="J10" s="62" t="e">
        <f>SUMIFS(#REF!,#REF!,Corcho61!$B10,#REF!,Corcho61!J$2)-SUMIFS(#REF!,#REF!,Corcho61!$B10,#REF!,Corcho61!J$2,#REF!,Corcho61!$B$1)</f>
        <v>#REF!</v>
      </c>
      <c r="K10" s="62" t="e">
        <f>SUMIFS(#REF!,#REF!,Corcho61!$B10,#REF!,Corcho61!K$2)-SUMIFS(#REF!,#REF!,Corcho61!$B10,#REF!,Corcho61!K$2,#REF!,Corcho61!$B$1)</f>
        <v>#REF!</v>
      </c>
      <c r="L10" s="62" t="e">
        <f>SUMIFS(#REF!,#REF!,Corcho61!$B10,#REF!,Corcho61!L$2)-SUMIFS(#REF!,#REF!,Corcho61!$B10,#REF!,Corcho61!L$2,#REF!,Corcho61!$B$1)</f>
        <v>#REF!</v>
      </c>
      <c r="M10" s="62" t="e">
        <f>SUMIFS(#REF!,#REF!,Corcho61!$B10,#REF!,Corcho61!M$2)-SUMIFS(#REF!,#REF!,Corcho61!$B10,#REF!,Corcho61!M$2,#REF!,Corcho61!$B$1)</f>
        <v>#REF!</v>
      </c>
      <c r="N10" s="62" t="e">
        <f>SUMIFS(#REF!,#REF!,Corcho61!$B10,#REF!,Corcho61!N$2)-SUMIFS(#REF!,#REF!,Corcho61!$B10,#REF!,Corcho61!N$2,#REF!,Corcho61!$B$1)</f>
        <v>#REF!</v>
      </c>
      <c r="O10" s="62" t="e">
        <f>SUMIFS(#REF!,#REF!,Corcho61!$B10,#REF!,Corcho61!O$2)-SUMIFS(#REF!,#REF!,Corcho61!$B10,#REF!,Corcho61!O$2,#REF!,Corcho61!$B$1)</f>
        <v>#REF!</v>
      </c>
      <c r="P10" s="62" t="e">
        <f>SUMIFS(#REF!,#REF!,Corcho61!$B10,#REF!,Corcho61!P$2)-SUMIFS(#REF!,#REF!,Corcho61!$B10,#REF!,Corcho61!P$2,#REF!,Corcho61!$B$1)</f>
        <v>#REF!</v>
      </c>
      <c r="Q10" s="35" t="e">
        <f>#REF!</f>
        <v>#REF!</v>
      </c>
      <c r="R10" s="35" t="e">
        <f>#REF!</f>
        <v>#REF!</v>
      </c>
    </row>
    <row r="11" spans="1:23" ht="15.75">
      <c r="B11" s="61" t="s">
        <v>216</v>
      </c>
      <c r="C11" s="62" t="e">
        <f>SUMIFS(#REF!,#REF!,Corcho61!$B11,#REF!,Corcho61!C$2)-SUMIFS(#REF!,#REF!,Corcho61!$B11,#REF!,Corcho61!C$2,#REF!,Corcho61!$B$1)</f>
        <v>#REF!</v>
      </c>
      <c r="D11" s="62" t="e">
        <f>SUMIFS(#REF!,#REF!,Corcho61!$B11,#REF!,Corcho61!D$2)-SUMIFS(#REF!,#REF!,Corcho61!$B11,#REF!,Corcho61!D$2,#REF!,Corcho61!$B$1)</f>
        <v>#REF!</v>
      </c>
      <c r="E11" s="62" t="e">
        <f>SUMIFS(#REF!,#REF!,Corcho61!$B11,#REF!,Corcho61!E$2)-SUMIFS(#REF!,#REF!,Corcho61!$B11,#REF!,Corcho61!E$2,#REF!,Corcho61!$B$1)</f>
        <v>#REF!</v>
      </c>
      <c r="F11" s="62" t="e">
        <f>SUMIFS(#REF!,#REF!,Corcho61!$B11,#REF!,Corcho61!F$2)-SUMIFS(#REF!,#REF!,Corcho61!$B11,#REF!,Corcho61!F$2,#REF!,Corcho61!$B$1)</f>
        <v>#REF!</v>
      </c>
      <c r="G11" s="62" t="e">
        <f>SUMIFS(#REF!,#REF!,Corcho61!$B11,#REF!,Corcho61!G$2)-SUMIFS(#REF!,#REF!,Corcho61!$B11,#REF!,Corcho61!G$2,#REF!,Corcho61!$B$1)</f>
        <v>#REF!</v>
      </c>
      <c r="H11" s="62" t="e">
        <f>SUMIFS(#REF!,#REF!,Corcho61!$B11,#REF!,Corcho61!H$2)-SUMIFS(#REF!,#REF!,Corcho61!$B11,#REF!,Corcho61!H$2,#REF!,Corcho61!$B$1)</f>
        <v>#REF!</v>
      </c>
      <c r="I11" s="62" t="e">
        <f>SUMIFS(#REF!,#REF!,Corcho61!$B11,#REF!,Corcho61!I$2)-SUMIFS(#REF!,#REF!,Corcho61!$B11,#REF!,Corcho61!I$2,#REF!,Corcho61!$B$1)</f>
        <v>#REF!</v>
      </c>
      <c r="J11" s="62" t="e">
        <f>SUMIFS(#REF!,#REF!,Corcho61!$B11,#REF!,Corcho61!J$2)-SUMIFS(#REF!,#REF!,Corcho61!$B11,#REF!,Corcho61!J$2,#REF!,Corcho61!$B$1)</f>
        <v>#REF!</v>
      </c>
      <c r="K11" s="62" t="e">
        <f>SUMIFS(#REF!,#REF!,Corcho61!$B11,#REF!,Corcho61!K$2)-SUMIFS(#REF!,#REF!,Corcho61!$B11,#REF!,Corcho61!K$2,#REF!,Corcho61!$B$1)</f>
        <v>#REF!</v>
      </c>
      <c r="L11" s="62" t="e">
        <f>SUMIFS(#REF!,#REF!,Corcho61!$B11,#REF!,Corcho61!L$2)-SUMIFS(#REF!,#REF!,Corcho61!$B11,#REF!,Corcho61!L$2,#REF!,Corcho61!$B$1)</f>
        <v>#REF!</v>
      </c>
      <c r="M11" s="62" t="e">
        <f>SUMIFS(#REF!,#REF!,Corcho61!$B11,#REF!,Corcho61!M$2)-SUMIFS(#REF!,#REF!,Corcho61!$B11,#REF!,Corcho61!M$2,#REF!,Corcho61!$B$1)</f>
        <v>#REF!</v>
      </c>
      <c r="N11" s="62" t="e">
        <f>SUMIFS(#REF!,#REF!,Corcho61!$B11,#REF!,Corcho61!N$2)-SUMIFS(#REF!,#REF!,Corcho61!$B11,#REF!,Corcho61!N$2,#REF!,Corcho61!$B$1)</f>
        <v>#REF!</v>
      </c>
      <c r="O11" s="62" t="e">
        <f>SUMIFS(#REF!,#REF!,Corcho61!$B11,#REF!,Corcho61!O$2)-SUMIFS(#REF!,#REF!,Corcho61!$B11,#REF!,Corcho61!O$2,#REF!,Corcho61!$B$1)</f>
        <v>#REF!</v>
      </c>
      <c r="P11" s="62" t="e">
        <f>SUMIFS(#REF!,#REF!,Corcho61!$B11,#REF!,Corcho61!P$2)-SUMIFS(#REF!,#REF!,Corcho61!$B11,#REF!,Corcho61!P$2,#REF!,Corcho61!$B$1)</f>
        <v>#REF!</v>
      </c>
      <c r="Q11" s="35" t="e">
        <f>#REF!</f>
        <v>#REF!</v>
      </c>
      <c r="R11" s="35" t="e">
        <f>#REF!</f>
        <v>#REF!</v>
      </c>
    </row>
    <row r="12" spans="1:23" ht="16.5" thickBot="1">
      <c r="B12" s="61" t="s">
        <v>143</v>
      </c>
      <c r="C12" s="62" t="e">
        <f>SUMIFS(#REF!,#REF!,Corcho61!$B12,#REF!,Corcho61!C$2)-SUMIFS(#REF!,#REF!,Corcho61!$B12,#REF!,Corcho61!C$2,#REF!,Corcho61!$B$1)</f>
        <v>#REF!</v>
      </c>
      <c r="D12" s="62" t="e">
        <f>SUMIFS(#REF!,#REF!,Corcho61!$B12,#REF!,Corcho61!D$2)-SUMIFS(#REF!,#REF!,Corcho61!$B12,#REF!,Corcho61!D$2,#REF!,Corcho61!$B$1)</f>
        <v>#REF!</v>
      </c>
      <c r="E12" s="62" t="e">
        <f>SUMIFS(#REF!,#REF!,Corcho61!$B12,#REF!,Corcho61!E$2)-SUMIFS(#REF!,#REF!,Corcho61!$B12,#REF!,Corcho61!E$2,#REF!,Corcho61!$B$1)</f>
        <v>#REF!</v>
      </c>
      <c r="F12" s="62" t="e">
        <f>SUMIFS(#REF!,#REF!,Corcho61!$B12,#REF!,Corcho61!F$2)-SUMIFS(#REF!,#REF!,Corcho61!$B12,#REF!,Corcho61!F$2,#REF!,Corcho61!$B$1)</f>
        <v>#REF!</v>
      </c>
      <c r="G12" s="62" t="e">
        <f>SUMIFS(#REF!,#REF!,Corcho61!$B12,#REF!,Corcho61!G$2)-SUMIFS(#REF!,#REF!,Corcho61!$B12,#REF!,Corcho61!G$2,#REF!,Corcho61!$B$1)</f>
        <v>#REF!</v>
      </c>
      <c r="H12" s="62" t="e">
        <f>SUMIFS(#REF!,#REF!,Corcho61!$B12,#REF!,Corcho61!H$2)-SUMIFS(#REF!,#REF!,Corcho61!$B12,#REF!,Corcho61!H$2,#REF!,Corcho61!$B$1)</f>
        <v>#REF!</v>
      </c>
      <c r="I12" s="62" t="e">
        <f>SUMIFS(#REF!,#REF!,Corcho61!$B12,#REF!,Corcho61!I$2)-SUMIFS(#REF!,#REF!,Corcho61!$B12,#REF!,Corcho61!I$2,#REF!,Corcho61!$B$1)</f>
        <v>#REF!</v>
      </c>
      <c r="J12" s="62" t="e">
        <f>SUMIFS(#REF!,#REF!,Corcho61!$B12,#REF!,Corcho61!J$2)-SUMIFS(#REF!,#REF!,Corcho61!$B12,#REF!,Corcho61!J$2,#REF!,Corcho61!$B$1)</f>
        <v>#REF!</v>
      </c>
      <c r="K12" s="62" t="e">
        <f>SUMIFS(#REF!,#REF!,Corcho61!$B12,#REF!,Corcho61!K$2)-SUMIFS(#REF!,#REF!,Corcho61!$B12,#REF!,Corcho61!K$2,#REF!,Corcho61!$B$1)</f>
        <v>#REF!</v>
      </c>
      <c r="L12" s="62" t="e">
        <f>SUMIFS(#REF!,#REF!,Corcho61!$B12,#REF!,Corcho61!L$2)-SUMIFS(#REF!,#REF!,Corcho61!$B12,#REF!,Corcho61!L$2,#REF!,Corcho61!$B$1)</f>
        <v>#REF!</v>
      </c>
      <c r="M12" s="62" t="e">
        <f>SUMIFS(#REF!,#REF!,Corcho61!$B12,#REF!,Corcho61!M$2)-SUMIFS(#REF!,#REF!,Corcho61!$B12,#REF!,Corcho61!M$2,#REF!,Corcho61!$B$1)</f>
        <v>#REF!</v>
      </c>
      <c r="N12" s="62" t="e">
        <f>SUMIFS(#REF!,#REF!,Corcho61!$B12,#REF!,Corcho61!N$2)-SUMIFS(#REF!,#REF!,Corcho61!$B12,#REF!,Corcho61!N$2,#REF!,Corcho61!$B$1)</f>
        <v>#REF!</v>
      </c>
      <c r="O12" s="62" t="e">
        <f>SUMIFS(#REF!,#REF!,Corcho61!$B12,#REF!,Corcho61!O$2)-SUMIFS(#REF!,#REF!,Corcho61!$B12,#REF!,Corcho61!O$2,#REF!,Corcho61!$B$1)</f>
        <v>#REF!</v>
      </c>
      <c r="P12" s="62" t="e">
        <f>SUMIFS(#REF!,#REF!,Corcho61!$B12,#REF!,Corcho61!P$2)-SUMIFS(#REF!,#REF!,Corcho61!$B12,#REF!,Corcho61!P$2,#REF!,Corcho61!$B$1)</f>
        <v>#REF!</v>
      </c>
      <c r="Q12" s="36" t="e">
        <f>#REF!</f>
        <v>#REF!</v>
      </c>
      <c r="R12" s="36" t="e">
        <f>#REF!</f>
        <v>#REF!</v>
      </c>
    </row>
    <row r="13" spans="1:23" s="4" customFormat="1" ht="16.5" thickBot="1">
      <c r="B13" s="63" t="s">
        <v>10</v>
      </c>
      <c r="C13" s="64" t="e">
        <f t="shared" ref="C13:O13" si="0">SUM(C3:C12)</f>
        <v>#REF!</v>
      </c>
      <c r="D13" s="64" t="e">
        <f t="shared" si="0"/>
        <v>#REF!</v>
      </c>
      <c r="E13" s="64" t="e">
        <f t="shared" si="0"/>
        <v>#REF!</v>
      </c>
      <c r="F13" s="64" t="e">
        <f t="shared" si="0"/>
        <v>#REF!</v>
      </c>
      <c r="G13" s="64" t="e">
        <f t="shared" si="0"/>
        <v>#REF!</v>
      </c>
      <c r="H13" s="64" t="e">
        <f t="shared" si="0"/>
        <v>#REF!</v>
      </c>
      <c r="I13" s="64" t="e">
        <f t="shared" si="0"/>
        <v>#REF!</v>
      </c>
      <c r="J13" s="64" t="e">
        <f t="shared" si="0"/>
        <v>#REF!</v>
      </c>
      <c r="K13" s="64" t="e">
        <f t="shared" si="0"/>
        <v>#REF!</v>
      </c>
      <c r="L13" s="64" t="e">
        <f t="shared" si="0"/>
        <v>#REF!</v>
      </c>
      <c r="M13" s="64" t="e">
        <f t="shared" si="0"/>
        <v>#REF!</v>
      </c>
      <c r="N13" s="64" t="e">
        <f t="shared" si="0"/>
        <v>#REF!</v>
      </c>
      <c r="O13" s="64" t="e">
        <f t="shared" si="0"/>
        <v>#REF!</v>
      </c>
      <c r="P13" s="64" t="e">
        <f>SUM(P3:P12)</f>
        <v>#REF!</v>
      </c>
      <c r="Q13" s="37" t="e">
        <f>#REF!</f>
        <v>#REF!</v>
      </c>
      <c r="R13" s="37" t="e">
        <f>#REF!</f>
        <v>#REF!</v>
      </c>
    </row>
    <row r="14" spans="1:23" ht="14.25" thickTop="1" thickBo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66" t="e">
        <f>O13/N13-1</f>
        <v>#REF!</v>
      </c>
      <c r="S14" s="10"/>
      <c r="T14" s="2"/>
    </row>
    <row r="15" spans="1:23" ht="20.25" customHeight="1" thickTop="1" thickBot="1">
      <c r="B15" s="30" t="s">
        <v>195</v>
      </c>
      <c r="C15" s="31">
        <v>2004</v>
      </c>
      <c r="D15" s="31">
        <v>2005</v>
      </c>
      <c r="E15" s="31">
        <v>2006</v>
      </c>
      <c r="F15" s="31">
        <v>2007</v>
      </c>
      <c r="G15" s="31">
        <v>2008</v>
      </c>
      <c r="H15" s="31">
        <v>2009</v>
      </c>
      <c r="I15" s="31">
        <v>2010</v>
      </c>
      <c r="J15" s="31">
        <v>2011</v>
      </c>
      <c r="K15" s="31">
        <v>2012</v>
      </c>
      <c r="L15" s="31">
        <v>2013</v>
      </c>
      <c r="M15" s="31">
        <v>2014</v>
      </c>
      <c r="N15" s="31">
        <v>2015</v>
      </c>
      <c r="O15" s="31">
        <v>2016</v>
      </c>
      <c r="P15" s="31">
        <v>2017</v>
      </c>
      <c r="Q15" s="39"/>
      <c r="R15" s="39"/>
      <c r="S15" s="10"/>
      <c r="T15" s="2"/>
    </row>
    <row r="16" spans="1:23">
      <c r="B16" s="29" t="s">
        <v>132</v>
      </c>
      <c r="C16" s="28" t="e">
        <f t="shared" ref="C16:P16" si="1">C3/1000000</f>
        <v>#REF!</v>
      </c>
      <c r="D16" s="28" t="e">
        <f t="shared" si="1"/>
        <v>#REF!</v>
      </c>
      <c r="E16" s="28" t="e">
        <f t="shared" si="1"/>
        <v>#REF!</v>
      </c>
      <c r="F16" s="28" t="e">
        <f t="shared" si="1"/>
        <v>#REF!</v>
      </c>
      <c r="G16" s="28" t="e">
        <f t="shared" si="1"/>
        <v>#REF!</v>
      </c>
      <c r="H16" s="28" t="e">
        <f t="shared" si="1"/>
        <v>#REF!</v>
      </c>
      <c r="I16" s="28" t="e">
        <f t="shared" si="1"/>
        <v>#REF!</v>
      </c>
      <c r="J16" s="28" t="e">
        <f t="shared" si="1"/>
        <v>#REF!</v>
      </c>
      <c r="K16" s="28" t="e">
        <f t="shared" si="1"/>
        <v>#REF!</v>
      </c>
      <c r="L16" s="28" t="e">
        <f t="shared" si="1"/>
        <v>#REF!</v>
      </c>
      <c r="M16" s="28" t="e">
        <f t="shared" si="1"/>
        <v>#REF!</v>
      </c>
      <c r="N16" s="28" t="e">
        <f t="shared" si="1"/>
        <v>#REF!</v>
      </c>
      <c r="O16" s="28" t="e">
        <f t="shared" si="1"/>
        <v>#REF!</v>
      </c>
      <c r="P16" s="28" t="e">
        <f t="shared" si="1"/>
        <v>#REF!</v>
      </c>
      <c r="Q16" s="28"/>
      <c r="R16" s="28"/>
      <c r="S16" s="10"/>
      <c r="T16" s="2"/>
    </row>
    <row r="17" spans="1:20">
      <c r="B17" s="29" t="s">
        <v>140</v>
      </c>
      <c r="C17" s="28" t="e">
        <f t="shared" ref="C17:P17" si="2">C4/1000000</f>
        <v>#REF!</v>
      </c>
      <c r="D17" s="28" t="e">
        <f t="shared" si="2"/>
        <v>#REF!</v>
      </c>
      <c r="E17" s="28" t="e">
        <f t="shared" si="2"/>
        <v>#REF!</v>
      </c>
      <c r="F17" s="28" t="e">
        <f t="shared" si="2"/>
        <v>#REF!</v>
      </c>
      <c r="G17" s="28" t="e">
        <f t="shared" si="2"/>
        <v>#REF!</v>
      </c>
      <c r="H17" s="28" t="e">
        <f t="shared" si="2"/>
        <v>#REF!</v>
      </c>
      <c r="I17" s="28" t="e">
        <f t="shared" si="2"/>
        <v>#REF!</v>
      </c>
      <c r="J17" s="28" t="e">
        <f t="shared" si="2"/>
        <v>#REF!</v>
      </c>
      <c r="K17" s="28" t="e">
        <f t="shared" si="2"/>
        <v>#REF!</v>
      </c>
      <c r="L17" s="28" t="e">
        <f t="shared" si="2"/>
        <v>#REF!</v>
      </c>
      <c r="M17" s="28" t="e">
        <f t="shared" si="2"/>
        <v>#REF!</v>
      </c>
      <c r="N17" s="28" t="e">
        <f t="shared" si="2"/>
        <v>#REF!</v>
      </c>
      <c r="O17" s="28" t="e">
        <f t="shared" si="2"/>
        <v>#REF!</v>
      </c>
      <c r="P17" s="28" t="e">
        <f t="shared" si="2"/>
        <v>#REF!</v>
      </c>
      <c r="Q17" s="28"/>
      <c r="R17" s="28"/>
      <c r="S17" s="10"/>
      <c r="T17" s="2"/>
    </row>
    <row r="18" spans="1:20">
      <c r="B18" s="29" t="s">
        <v>138</v>
      </c>
      <c r="C18" s="28" t="e">
        <f t="shared" ref="C18:P18" si="3">C11/1000000</f>
        <v>#REF!</v>
      </c>
      <c r="D18" s="28" t="e">
        <f t="shared" si="3"/>
        <v>#REF!</v>
      </c>
      <c r="E18" s="28" t="e">
        <f t="shared" si="3"/>
        <v>#REF!</v>
      </c>
      <c r="F18" s="28" t="e">
        <f t="shared" si="3"/>
        <v>#REF!</v>
      </c>
      <c r="G18" s="28" t="e">
        <f t="shared" si="3"/>
        <v>#REF!</v>
      </c>
      <c r="H18" s="28" t="e">
        <f t="shared" si="3"/>
        <v>#REF!</v>
      </c>
      <c r="I18" s="28" t="e">
        <f t="shared" si="3"/>
        <v>#REF!</v>
      </c>
      <c r="J18" s="28" t="e">
        <f t="shared" si="3"/>
        <v>#REF!</v>
      </c>
      <c r="K18" s="28" t="e">
        <f t="shared" si="3"/>
        <v>#REF!</v>
      </c>
      <c r="L18" s="28" t="e">
        <f t="shared" si="3"/>
        <v>#REF!</v>
      </c>
      <c r="M18" s="28" t="e">
        <f t="shared" si="3"/>
        <v>#REF!</v>
      </c>
      <c r="N18" s="28" t="e">
        <f t="shared" si="3"/>
        <v>#REF!</v>
      </c>
      <c r="O18" s="28" t="e">
        <f t="shared" si="3"/>
        <v>#REF!</v>
      </c>
      <c r="P18" s="28" t="e">
        <f t="shared" si="3"/>
        <v>#REF!</v>
      </c>
      <c r="Q18" s="28"/>
      <c r="R18" s="28"/>
      <c r="S18" s="10"/>
      <c r="T18" s="2"/>
    </row>
    <row r="19" spans="1:20">
      <c r="B19" s="29" t="s">
        <v>137</v>
      </c>
      <c r="C19" s="28" t="e">
        <f t="shared" ref="C19:P19" si="4">C5/1000000</f>
        <v>#REF!</v>
      </c>
      <c r="D19" s="28" t="e">
        <f t="shared" si="4"/>
        <v>#REF!</v>
      </c>
      <c r="E19" s="28" t="e">
        <f t="shared" si="4"/>
        <v>#REF!</v>
      </c>
      <c r="F19" s="28" t="e">
        <f t="shared" si="4"/>
        <v>#REF!</v>
      </c>
      <c r="G19" s="28" t="e">
        <f t="shared" si="4"/>
        <v>#REF!</v>
      </c>
      <c r="H19" s="28" t="e">
        <f t="shared" si="4"/>
        <v>#REF!</v>
      </c>
      <c r="I19" s="28" t="e">
        <f t="shared" si="4"/>
        <v>#REF!</v>
      </c>
      <c r="J19" s="28" t="e">
        <f t="shared" si="4"/>
        <v>#REF!</v>
      </c>
      <c r="K19" s="28" t="e">
        <f t="shared" si="4"/>
        <v>#REF!</v>
      </c>
      <c r="L19" s="28" t="e">
        <f t="shared" si="4"/>
        <v>#REF!</v>
      </c>
      <c r="M19" s="28" t="e">
        <f t="shared" si="4"/>
        <v>#REF!</v>
      </c>
      <c r="N19" s="28" t="e">
        <f t="shared" si="4"/>
        <v>#REF!</v>
      </c>
      <c r="O19" s="28" t="e">
        <f t="shared" si="4"/>
        <v>#REF!</v>
      </c>
      <c r="P19" s="28" t="e">
        <f t="shared" si="4"/>
        <v>#REF!</v>
      </c>
      <c r="Q19" s="28"/>
      <c r="R19" s="28"/>
      <c r="S19" s="10"/>
      <c r="T19" s="2"/>
    </row>
    <row r="20" spans="1:20">
      <c r="B20" s="29" t="s">
        <v>135</v>
      </c>
      <c r="C20" s="28" t="e">
        <f t="shared" ref="C20:P20" si="5">C8/1000000</f>
        <v>#REF!</v>
      </c>
      <c r="D20" s="28" t="e">
        <f t="shared" si="5"/>
        <v>#REF!</v>
      </c>
      <c r="E20" s="28" t="e">
        <f t="shared" si="5"/>
        <v>#REF!</v>
      </c>
      <c r="F20" s="28" t="e">
        <f t="shared" si="5"/>
        <v>#REF!</v>
      </c>
      <c r="G20" s="28" t="e">
        <f t="shared" si="5"/>
        <v>#REF!</v>
      </c>
      <c r="H20" s="28" t="e">
        <f t="shared" si="5"/>
        <v>#REF!</v>
      </c>
      <c r="I20" s="28" t="e">
        <f t="shared" si="5"/>
        <v>#REF!</v>
      </c>
      <c r="J20" s="28" t="e">
        <f t="shared" si="5"/>
        <v>#REF!</v>
      </c>
      <c r="K20" s="28" t="e">
        <f t="shared" si="5"/>
        <v>#REF!</v>
      </c>
      <c r="L20" s="28" t="e">
        <f t="shared" si="5"/>
        <v>#REF!</v>
      </c>
      <c r="M20" s="28" t="e">
        <f t="shared" si="5"/>
        <v>#REF!</v>
      </c>
      <c r="N20" s="28" t="e">
        <f t="shared" si="5"/>
        <v>#REF!</v>
      </c>
      <c r="O20" s="28" t="e">
        <f t="shared" si="5"/>
        <v>#REF!</v>
      </c>
      <c r="P20" s="28" t="e">
        <f t="shared" si="5"/>
        <v>#REF!</v>
      </c>
      <c r="Q20" s="28"/>
      <c r="R20" s="28"/>
      <c r="S20" s="10"/>
      <c r="T20" s="2"/>
    </row>
    <row r="21" spans="1:20" ht="13.5" thickBot="1">
      <c r="B21" s="29" t="s">
        <v>143</v>
      </c>
      <c r="C21" s="28" t="e">
        <f t="shared" ref="C21:P21" si="6">SUM(C6:C7,C9:C10,C12)/1000000</f>
        <v>#REF!</v>
      </c>
      <c r="D21" s="28" t="e">
        <f t="shared" si="6"/>
        <v>#REF!</v>
      </c>
      <c r="E21" s="28" t="e">
        <f t="shared" si="6"/>
        <v>#REF!</v>
      </c>
      <c r="F21" s="28" t="e">
        <f t="shared" si="6"/>
        <v>#REF!</v>
      </c>
      <c r="G21" s="28" t="e">
        <f t="shared" si="6"/>
        <v>#REF!</v>
      </c>
      <c r="H21" s="28" t="e">
        <f t="shared" si="6"/>
        <v>#REF!</v>
      </c>
      <c r="I21" s="28" t="e">
        <f t="shared" si="6"/>
        <v>#REF!</v>
      </c>
      <c r="J21" s="28" t="e">
        <f t="shared" si="6"/>
        <v>#REF!</v>
      </c>
      <c r="K21" s="28" t="e">
        <f t="shared" si="6"/>
        <v>#REF!</v>
      </c>
      <c r="L21" s="28" t="e">
        <f t="shared" si="6"/>
        <v>#REF!</v>
      </c>
      <c r="M21" s="28" t="e">
        <f t="shared" si="6"/>
        <v>#REF!</v>
      </c>
      <c r="N21" s="28" t="e">
        <f t="shared" si="6"/>
        <v>#REF!</v>
      </c>
      <c r="O21" s="28" t="e">
        <f t="shared" si="6"/>
        <v>#REF!</v>
      </c>
      <c r="P21" s="28" t="e">
        <f t="shared" si="6"/>
        <v>#REF!</v>
      </c>
      <c r="Q21" s="28"/>
      <c r="R21" s="28"/>
      <c r="S21" s="10"/>
      <c r="T21" s="2"/>
    </row>
    <row r="22" spans="1:20" ht="13.5" thickBot="1">
      <c r="B22" s="32" t="s">
        <v>10</v>
      </c>
      <c r="C22" s="33" t="e">
        <f>SUM(C16:C21)</f>
        <v>#REF!</v>
      </c>
      <c r="D22" s="33" t="e">
        <f t="shared" ref="D22:O22" si="7">SUM(D16:D21)</f>
        <v>#REF!</v>
      </c>
      <c r="E22" s="33" t="e">
        <f t="shared" si="7"/>
        <v>#REF!</v>
      </c>
      <c r="F22" s="33" t="e">
        <f t="shared" si="7"/>
        <v>#REF!</v>
      </c>
      <c r="G22" s="33" t="e">
        <f t="shared" si="7"/>
        <v>#REF!</v>
      </c>
      <c r="H22" s="33" t="e">
        <f t="shared" si="7"/>
        <v>#REF!</v>
      </c>
      <c r="I22" s="33" t="e">
        <f t="shared" si="7"/>
        <v>#REF!</v>
      </c>
      <c r="J22" s="33" t="e">
        <f t="shared" si="7"/>
        <v>#REF!</v>
      </c>
      <c r="K22" s="33" t="e">
        <f t="shared" si="7"/>
        <v>#REF!</v>
      </c>
      <c r="L22" s="33" t="e">
        <f t="shared" si="7"/>
        <v>#REF!</v>
      </c>
      <c r="M22" s="33" t="e">
        <f t="shared" si="7"/>
        <v>#REF!</v>
      </c>
      <c r="N22" s="33" t="e">
        <f t="shared" si="7"/>
        <v>#REF!</v>
      </c>
      <c r="O22" s="33" t="e">
        <f t="shared" si="7"/>
        <v>#REF!</v>
      </c>
      <c r="P22" s="33" t="e">
        <f>SUM(P16:P21)</f>
        <v>#REF!</v>
      </c>
      <c r="Q22" s="40"/>
      <c r="R22" s="40"/>
      <c r="T22" s="10"/>
    </row>
    <row r="23" spans="1:20" ht="13.5" thickTop="1">
      <c r="C23" s="48" t="e">
        <f t="shared" ref="C23:P23" si="8">C22-C13/1000000</f>
        <v>#REF!</v>
      </c>
      <c r="D23" s="48" t="e">
        <f t="shared" si="8"/>
        <v>#REF!</v>
      </c>
      <c r="E23" s="48" t="e">
        <f t="shared" si="8"/>
        <v>#REF!</v>
      </c>
      <c r="F23" s="48" t="e">
        <f t="shared" si="8"/>
        <v>#REF!</v>
      </c>
      <c r="G23" s="48" t="e">
        <f t="shared" si="8"/>
        <v>#REF!</v>
      </c>
      <c r="H23" s="48" t="e">
        <f t="shared" si="8"/>
        <v>#REF!</v>
      </c>
      <c r="I23" s="48" t="e">
        <f t="shared" si="8"/>
        <v>#REF!</v>
      </c>
      <c r="J23" s="48" t="e">
        <f t="shared" si="8"/>
        <v>#REF!</v>
      </c>
      <c r="K23" s="48" t="e">
        <f t="shared" si="8"/>
        <v>#REF!</v>
      </c>
      <c r="L23" s="48" t="e">
        <f t="shared" si="8"/>
        <v>#REF!</v>
      </c>
      <c r="M23" s="48" t="e">
        <f t="shared" si="8"/>
        <v>#REF!</v>
      </c>
      <c r="N23" s="48" t="e">
        <f t="shared" si="8"/>
        <v>#REF!</v>
      </c>
      <c r="O23" s="48" t="e">
        <f t="shared" si="8"/>
        <v>#REF!</v>
      </c>
      <c r="P23" s="48" t="e">
        <f t="shared" si="8"/>
        <v>#REF!</v>
      </c>
    </row>
    <row r="25" spans="1:20" ht="13.5" thickBot="1">
      <c r="A25" s="24" t="s">
        <v>142</v>
      </c>
      <c r="B25" s="25" t="s">
        <v>208</v>
      </c>
    </row>
    <row r="26" spans="1:20" ht="13.5" thickBot="1">
      <c r="B26" s="19" t="s">
        <v>178</v>
      </c>
      <c r="C26" s="44">
        <v>2004</v>
      </c>
      <c r="D26" s="21">
        <v>2005</v>
      </c>
      <c r="E26" s="21">
        <v>2006</v>
      </c>
      <c r="F26" s="21">
        <v>2007</v>
      </c>
      <c r="G26" s="21">
        <v>2008</v>
      </c>
      <c r="H26" s="21">
        <v>2009</v>
      </c>
      <c r="I26" s="21">
        <v>2010</v>
      </c>
      <c r="J26" s="21">
        <v>2011</v>
      </c>
      <c r="K26" s="21">
        <v>2012</v>
      </c>
      <c r="L26" s="21">
        <v>2013</v>
      </c>
      <c r="M26" s="21">
        <v>2014</v>
      </c>
      <c r="N26" s="21">
        <v>2015</v>
      </c>
      <c r="O26" s="22">
        <v>2016</v>
      </c>
      <c r="P26" s="22">
        <v>2017</v>
      </c>
      <c r="Q26" s="38"/>
      <c r="R26" s="38"/>
    </row>
    <row r="27" spans="1:20">
      <c r="B27" s="17" t="s">
        <v>3</v>
      </c>
      <c r="C27" s="7" t="e">
        <f>SUMIFS(#REF!,#REF!,"SÍ APLICA",#REF!,Corcho61!$B27,#REF!,Corcho61!C$26)</f>
        <v>#REF!</v>
      </c>
      <c r="D27" s="8" t="e">
        <f>SUMIFS(#REF!,#REF!,"SÍ APLICA",#REF!,Corcho61!$B27,#REF!,Corcho61!D$26)</f>
        <v>#REF!</v>
      </c>
      <c r="E27" s="8" t="e">
        <f>SUMIFS(#REF!,#REF!,"SÍ APLICA",#REF!,Corcho61!$B27,#REF!,Corcho61!E$26)</f>
        <v>#REF!</v>
      </c>
      <c r="F27" s="8" t="e">
        <f>SUMIFS(#REF!,#REF!,"SÍ APLICA",#REF!,Corcho61!$B27,#REF!,Corcho61!F$26)</f>
        <v>#REF!</v>
      </c>
      <c r="G27" s="8" t="e">
        <f>SUMIFS(#REF!,#REF!,"SÍ APLICA",#REF!,Corcho61!$B27,#REF!,Corcho61!G$26)</f>
        <v>#REF!</v>
      </c>
      <c r="H27" s="8" t="e">
        <f>SUMIFS(#REF!,#REF!,"SÍ APLICA",#REF!,Corcho61!$B27,#REF!,Corcho61!H$26)</f>
        <v>#REF!</v>
      </c>
      <c r="I27" s="8" t="e">
        <f>SUMIFS(#REF!,#REF!,"SÍ APLICA",#REF!,Corcho61!$B27,#REF!,Corcho61!I$26)</f>
        <v>#REF!</v>
      </c>
      <c r="J27" s="8" t="e">
        <f>SUMIFS(#REF!,#REF!,"SÍ APLICA",#REF!,Corcho61!$B27,#REF!,Corcho61!J$26)</f>
        <v>#REF!</v>
      </c>
      <c r="K27" s="8" t="e">
        <f>SUMIFS(#REF!,#REF!,"SÍ APLICA",#REF!,Corcho61!$B27,#REF!,Corcho61!K$26)</f>
        <v>#REF!</v>
      </c>
      <c r="L27" s="8" t="e">
        <f>SUMIFS(#REF!,#REF!,"SÍ APLICA",#REF!,Corcho61!$B27,#REF!,Corcho61!L$26)</f>
        <v>#REF!</v>
      </c>
      <c r="M27" s="8" t="e">
        <f>SUMIFS(#REF!,#REF!,"SÍ APLICA",#REF!,Corcho61!$B27,#REF!,Corcho61!M$26)</f>
        <v>#REF!</v>
      </c>
      <c r="N27" s="8" t="e">
        <f>SUMIFS(#REF!,#REF!,"SÍ APLICA",#REF!,Corcho61!$B27,#REF!,Corcho61!N$26)</f>
        <v>#REF!</v>
      </c>
      <c r="O27" s="9" t="e">
        <f>SUMIFS(#REF!,#REF!,"SÍ APLICA",#REF!,Corcho61!$B27,#REF!,Corcho61!O$26)</f>
        <v>#REF!</v>
      </c>
      <c r="P27" s="9" t="e">
        <f>SUMIFS(#REF!,#REF!,"SÍ APLICA",#REF!,Corcho61!$B27,#REF!,Corcho61!P$26)</f>
        <v>#REF!</v>
      </c>
      <c r="Q27" s="28"/>
      <c r="R27" s="28"/>
    </row>
    <row r="28" spans="1:20">
      <c r="B28" s="16" t="s">
        <v>69</v>
      </c>
      <c r="C28" s="5" t="e">
        <f>SUMIFS(#REF!,#REF!,"SÍ APLICA",#REF!,Corcho61!$B28,#REF!,Corcho61!C$26)</f>
        <v>#REF!</v>
      </c>
      <c r="D28" s="3" t="e">
        <f>SUMIFS(#REF!,#REF!,"SÍ APLICA",#REF!,Corcho61!$B28,#REF!,Corcho61!D$26)</f>
        <v>#REF!</v>
      </c>
      <c r="E28" s="3" t="e">
        <f>SUMIFS(#REF!,#REF!,"SÍ APLICA",#REF!,Corcho61!$B28,#REF!,Corcho61!E$26)</f>
        <v>#REF!</v>
      </c>
      <c r="F28" s="3" t="e">
        <f>SUMIFS(#REF!,#REF!,"SÍ APLICA",#REF!,Corcho61!$B28,#REF!,Corcho61!F$26)</f>
        <v>#REF!</v>
      </c>
      <c r="G28" s="3" t="e">
        <f>SUMIFS(#REF!,#REF!,"SÍ APLICA",#REF!,Corcho61!$B28,#REF!,Corcho61!G$26)</f>
        <v>#REF!</v>
      </c>
      <c r="H28" s="3" t="e">
        <f>SUMIFS(#REF!,#REF!,"SÍ APLICA",#REF!,Corcho61!$B28,#REF!,Corcho61!H$26)</f>
        <v>#REF!</v>
      </c>
      <c r="I28" s="3" t="e">
        <f>SUMIFS(#REF!,#REF!,"SÍ APLICA",#REF!,Corcho61!$B28,#REF!,Corcho61!I$26)</f>
        <v>#REF!</v>
      </c>
      <c r="J28" s="3" t="e">
        <f>SUMIFS(#REF!,#REF!,"SÍ APLICA",#REF!,Corcho61!$B28,#REF!,Corcho61!J$26)</f>
        <v>#REF!</v>
      </c>
      <c r="K28" s="3" t="e">
        <f>SUMIFS(#REF!,#REF!,"SÍ APLICA",#REF!,Corcho61!$B28,#REF!,Corcho61!K$26)</f>
        <v>#REF!</v>
      </c>
      <c r="L28" s="3" t="e">
        <f>SUMIFS(#REF!,#REF!,"SÍ APLICA",#REF!,Corcho61!$B28,#REF!,Corcho61!L$26)</f>
        <v>#REF!</v>
      </c>
      <c r="M28" s="3" t="e">
        <f>SUMIFS(#REF!,#REF!,"SÍ APLICA",#REF!,Corcho61!$B28,#REF!,Corcho61!M$26)</f>
        <v>#REF!</v>
      </c>
      <c r="N28" s="3" t="e">
        <f>SUMIFS(#REF!,#REF!,"SÍ APLICA",#REF!,Corcho61!$B28,#REF!,Corcho61!N$26)</f>
        <v>#REF!</v>
      </c>
      <c r="O28" s="6" t="e">
        <f>SUMIFS(#REF!,#REF!,"SÍ APLICA",#REF!,Corcho61!$B28,#REF!,Corcho61!O$26)</f>
        <v>#REF!</v>
      </c>
      <c r="P28" s="6" t="e">
        <f>SUMIFS(#REF!,#REF!,"SÍ APLICA",#REF!,Corcho61!$B28,#REF!,Corcho61!P$26)</f>
        <v>#REF!</v>
      </c>
      <c r="Q28" s="28"/>
      <c r="R28" s="28"/>
    </row>
    <row r="29" spans="1:20">
      <c r="B29" s="16" t="s">
        <v>74</v>
      </c>
      <c r="C29" s="5" t="e">
        <f>SUMIFS(#REF!,#REF!,"SÍ APLICA",#REF!,Corcho61!$B29,#REF!,Corcho61!C$26)</f>
        <v>#REF!</v>
      </c>
      <c r="D29" s="3" t="e">
        <f>SUMIFS(#REF!,#REF!,"SÍ APLICA",#REF!,Corcho61!$B29,#REF!,Corcho61!D$26)</f>
        <v>#REF!</v>
      </c>
      <c r="E29" s="3" t="e">
        <f>SUMIFS(#REF!,#REF!,"SÍ APLICA",#REF!,Corcho61!$B29,#REF!,Corcho61!E$26)</f>
        <v>#REF!</v>
      </c>
      <c r="F29" s="3" t="e">
        <f>SUMIFS(#REF!,#REF!,"SÍ APLICA",#REF!,Corcho61!$B29,#REF!,Corcho61!F$26)</f>
        <v>#REF!</v>
      </c>
      <c r="G29" s="3" t="e">
        <f>SUMIFS(#REF!,#REF!,"SÍ APLICA",#REF!,Corcho61!$B29,#REF!,Corcho61!G$26)</f>
        <v>#REF!</v>
      </c>
      <c r="H29" s="3" t="e">
        <f>SUMIFS(#REF!,#REF!,"SÍ APLICA",#REF!,Corcho61!$B29,#REF!,Corcho61!H$26)</f>
        <v>#REF!</v>
      </c>
      <c r="I29" s="3" t="e">
        <f>SUMIFS(#REF!,#REF!,"SÍ APLICA",#REF!,Corcho61!$B29,#REF!,Corcho61!I$26)</f>
        <v>#REF!</v>
      </c>
      <c r="J29" s="3" t="e">
        <f>SUMIFS(#REF!,#REF!,"SÍ APLICA",#REF!,Corcho61!$B29,#REF!,Corcho61!J$26)</f>
        <v>#REF!</v>
      </c>
      <c r="K29" s="3" t="e">
        <f>SUMIFS(#REF!,#REF!,"SÍ APLICA",#REF!,Corcho61!$B29,#REF!,Corcho61!K$26)</f>
        <v>#REF!</v>
      </c>
      <c r="L29" s="3" t="e">
        <f>SUMIFS(#REF!,#REF!,"SÍ APLICA",#REF!,Corcho61!$B29,#REF!,Corcho61!L$26)</f>
        <v>#REF!</v>
      </c>
      <c r="M29" s="3" t="e">
        <f>SUMIFS(#REF!,#REF!,"SÍ APLICA",#REF!,Corcho61!$B29,#REF!,Corcho61!M$26)</f>
        <v>#REF!</v>
      </c>
      <c r="N29" s="3" t="e">
        <f>SUMIFS(#REF!,#REF!,"SÍ APLICA",#REF!,Corcho61!$B29,#REF!,Corcho61!N$26)</f>
        <v>#REF!</v>
      </c>
      <c r="O29" s="6" t="e">
        <f>SUMIFS(#REF!,#REF!,"SÍ APLICA",#REF!,Corcho61!$B29,#REF!,Corcho61!O$26)</f>
        <v>#REF!</v>
      </c>
      <c r="P29" s="6" t="e">
        <f>SUMIFS(#REF!,#REF!,"SÍ APLICA",#REF!,Corcho61!$B29,#REF!,Corcho61!P$26)</f>
        <v>#REF!</v>
      </c>
      <c r="Q29" s="28"/>
      <c r="R29" s="28"/>
    </row>
    <row r="30" spans="1:20">
      <c r="B30" s="16" t="s">
        <v>86</v>
      </c>
      <c r="C30" s="5" t="e">
        <f>SUMIFS(#REF!,#REF!,"SÍ APLICA",#REF!,Corcho61!$B30,#REF!,Corcho61!C$26)</f>
        <v>#REF!</v>
      </c>
      <c r="D30" s="3" t="e">
        <f>SUMIFS(#REF!,#REF!,"SÍ APLICA",#REF!,Corcho61!$B30,#REF!,Corcho61!D$26)</f>
        <v>#REF!</v>
      </c>
      <c r="E30" s="3" t="e">
        <f>SUMIFS(#REF!,#REF!,"SÍ APLICA",#REF!,Corcho61!$B30,#REF!,Corcho61!E$26)</f>
        <v>#REF!</v>
      </c>
      <c r="F30" s="3" t="e">
        <f>SUMIFS(#REF!,#REF!,"SÍ APLICA",#REF!,Corcho61!$B30,#REF!,Corcho61!F$26)</f>
        <v>#REF!</v>
      </c>
      <c r="G30" s="3" t="e">
        <f>SUMIFS(#REF!,#REF!,"SÍ APLICA",#REF!,Corcho61!$B30,#REF!,Corcho61!G$26)</f>
        <v>#REF!</v>
      </c>
      <c r="H30" s="3" t="e">
        <f>SUMIFS(#REF!,#REF!,"SÍ APLICA",#REF!,Corcho61!$B30,#REF!,Corcho61!H$26)</f>
        <v>#REF!</v>
      </c>
      <c r="I30" s="3" t="e">
        <f>SUMIFS(#REF!,#REF!,"SÍ APLICA",#REF!,Corcho61!$B30,#REF!,Corcho61!I$26)</f>
        <v>#REF!</v>
      </c>
      <c r="J30" s="3" t="e">
        <f>SUMIFS(#REF!,#REF!,"SÍ APLICA",#REF!,Corcho61!$B30,#REF!,Corcho61!J$26)</f>
        <v>#REF!</v>
      </c>
      <c r="K30" s="3" t="e">
        <f>SUMIFS(#REF!,#REF!,"SÍ APLICA",#REF!,Corcho61!$B30,#REF!,Corcho61!K$26)</f>
        <v>#REF!</v>
      </c>
      <c r="L30" s="3" t="e">
        <f>SUMIFS(#REF!,#REF!,"SÍ APLICA",#REF!,Corcho61!$B30,#REF!,Corcho61!L$26)</f>
        <v>#REF!</v>
      </c>
      <c r="M30" s="3" t="e">
        <f>SUMIFS(#REF!,#REF!,"SÍ APLICA",#REF!,Corcho61!$B30,#REF!,Corcho61!M$26)</f>
        <v>#REF!</v>
      </c>
      <c r="N30" s="3" t="e">
        <f>SUMIFS(#REF!,#REF!,"SÍ APLICA",#REF!,Corcho61!$B30,#REF!,Corcho61!N$26)</f>
        <v>#REF!</v>
      </c>
      <c r="O30" s="6" t="e">
        <f>SUMIFS(#REF!,#REF!,"SÍ APLICA",#REF!,Corcho61!$B30,#REF!,Corcho61!O$26)</f>
        <v>#REF!</v>
      </c>
      <c r="P30" s="6" t="e">
        <f>SUMIFS(#REF!,#REF!,"SÍ APLICA",#REF!,Corcho61!$B30,#REF!,Corcho61!P$26)</f>
        <v>#REF!</v>
      </c>
      <c r="Q30" s="28"/>
      <c r="R30" s="28"/>
    </row>
    <row r="31" spans="1:20">
      <c r="B31" s="16" t="s">
        <v>75</v>
      </c>
      <c r="C31" s="5" t="e">
        <f>SUMIFS(#REF!,#REF!,"SÍ APLICA",#REF!,Corcho61!$B31,#REF!,Corcho61!C$26)</f>
        <v>#REF!</v>
      </c>
      <c r="D31" s="3" t="e">
        <f>SUMIFS(#REF!,#REF!,"SÍ APLICA",#REF!,Corcho61!$B31,#REF!,Corcho61!D$26)</f>
        <v>#REF!</v>
      </c>
      <c r="E31" s="3" t="e">
        <f>SUMIFS(#REF!,#REF!,"SÍ APLICA",#REF!,Corcho61!$B31,#REF!,Corcho61!E$26)</f>
        <v>#REF!</v>
      </c>
      <c r="F31" s="3" t="e">
        <f>SUMIFS(#REF!,#REF!,"SÍ APLICA",#REF!,Corcho61!$B31,#REF!,Corcho61!F$26)</f>
        <v>#REF!</v>
      </c>
      <c r="G31" s="3" t="e">
        <f>SUMIFS(#REF!,#REF!,"SÍ APLICA",#REF!,Corcho61!$B31,#REF!,Corcho61!G$26)</f>
        <v>#REF!</v>
      </c>
      <c r="H31" s="3" t="e">
        <f>SUMIFS(#REF!,#REF!,"SÍ APLICA",#REF!,Corcho61!$B31,#REF!,Corcho61!H$26)</f>
        <v>#REF!</v>
      </c>
      <c r="I31" s="3" t="e">
        <f>SUMIFS(#REF!,#REF!,"SÍ APLICA",#REF!,Corcho61!$B31,#REF!,Corcho61!I$26)</f>
        <v>#REF!</v>
      </c>
      <c r="J31" s="3" t="e">
        <f>SUMIFS(#REF!,#REF!,"SÍ APLICA",#REF!,Corcho61!$B31,#REF!,Corcho61!J$26)</f>
        <v>#REF!</v>
      </c>
      <c r="K31" s="3" t="e">
        <f>SUMIFS(#REF!,#REF!,"SÍ APLICA",#REF!,Corcho61!$B31,#REF!,Corcho61!K$26)</f>
        <v>#REF!</v>
      </c>
      <c r="L31" s="3" t="e">
        <f>SUMIFS(#REF!,#REF!,"SÍ APLICA",#REF!,Corcho61!$B31,#REF!,Corcho61!L$26)</f>
        <v>#REF!</v>
      </c>
      <c r="M31" s="3" t="e">
        <f>SUMIFS(#REF!,#REF!,"SÍ APLICA",#REF!,Corcho61!$B31,#REF!,Corcho61!M$26)</f>
        <v>#REF!</v>
      </c>
      <c r="N31" s="3" t="e">
        <f>SUMIFS(#REF!,#REF!,"SÍ APLICA",#REF!,Corcho61!$B31,#REF!,Corcho61!N$26)</f>
        <v>#REF!</v>
      </c>
      <c r="O31" s="6" t="e">
        <f>SUMIFS(#REF!,#REF!,"SÍ APLICA",#REF!,Corcho61!$B31,#REF!,Corcho61!O$26)</f>
        <v>#REF!</v>
      </c>
      <c r="P31" s="6" t="e">
        <f>SUMIFS(#REF!,#REF!,"SÍ APLICA",#REF!,Corcho61!$B31,#REF!,Corcho61!P$26)</f>
        <v>#REF!</v>
      </c>
      <c r="Q31" s="28"/>
      <c r="R31" s="28"/>
    </row>
    <row r="32" spans="1:20">
      <c r="B32" s="16" t="s">
        <v>98</v>
      </c>
      <c r="C32" s="5" t="e">
        <f>SUMIFS(#REF!,#REF!,"SÍ APLICA",#REF!,Corcho61!$B32,#REF!,Corcho61!C$26)</f>
        <v>#REF!</v>
      </c>
      <c r="D32" s="3" t="e">
        <f>SUMIFS(#REF!,#REF!,"SÍ APLICA",#REF!,Corcho61!$B32,#REF!,Corcho61!D$26)</f>
        <v>#REF!</v>
      </c>
      <c r="E32" s="3" t="e">
        <f>SUMIFS(#REF!,#REF!,"SÍ APLICA",#REF!,Corcho61!$B32,#REF!,Corcho61!E$26)</f>
        <v>#REF!</v>
      </c>
      <c r="F32" s="3" t="e">
        <f>SUMIFS(#REF!,#REF!,"SÍ APLICA",#REF!,Corcho61!$B32,#REF!,Corcho61!F$26)</f>
        <v>#REF!</v>
      </c>
      <c r="G32" s="3" t="e">
        <f>SUMIFS(#REF!,#REF!,"SÍ APLICA",#REF!,Corcho61!$B32,#REF!,Corcho61!G$26)</f>
        <v>#REF!</v>
      </c>
      <c r="H32" s="3" t="e">
        <f>SUMIFS(#REF!,#REF!,"SÍ APLICA",#REF!,Corcho61!$B32,#REF!,Corcho61!H$26)</f>
        <v>#REF!</v>
      </c>
      <c r="I32" s="3" t="e">
        <f>SUMIFS(#REF!,#REF!,"SÍ APLICA",#REF!,Corcho61!$B32,#REF!,Corcho61!I$26)</f>
        <v>#REF!</v>
      </c>
      <c r="J32" s="3" t="e">
        <f>SUMIFS(#REF!,#REF!,"SÍ APLICA",#REF!,Corcho61!$B32,#REF!,Corcho61!J$26)</f>
        <v>#REF!</v>
      </c>
      <c r="K32" s="3" t="e">
        <f>SUMIFS(#REF!,#REF!,"SÍ APLICA",#REF!,Corcho61!$B32,#REF!,Corcho61!K$26)</f>
        <v>#REF!</v>
      </c>
      <c r="L32" s="3" t="e">
        <f>SUMIFS(#REF!,#REF!,"SÍ APLICA",#REF!,Corcho61!$B32,#REF!,Corcho61!L$26)</f>
        <v>#REF!</v>
      </c>
      <c r="M32" s="3" t="e">
        <f>SUMIFS(#REF!,#REF!,"SÍ APLICA",#REF!,Corcho61!$B32,#REF!,Corcho61!M$26)</f>
        <v>#REF!</v>
      </c>
      <c r="N32" s="3" t="e">
        <f>SUMIFS(#REF!,#REF!,"SÍ APLICA",#REF!,Corcho61!$B32,#REF!,Corcho61!N$26)</f>
        <v>#REF!</v>
      </c>
      <c r="O32" s="6" t="e">
        <f>SUMIFS(#REF!,#REF!,"SÍ APLICA",#REF!,Corcho61!$B32,#REF!,Corcho61!O$26)</f>
        <v>#REF!</v>
      </c>
      <c r="P32" s="6" t="e">
        <f>SUMIFS(#REF!,#REF!,"SÍ APLICA",#REF!,Corcho61!$B32,#REF!,Corcho61!P$26)</f>
        <v>#REF!</v>
      </c>
      <c r="Q32" s="28"/>
      <c r="R32" s="28"/>
    </row>
    <row r="33" spans="2:20">
      <c r="B33" s="16" t="s">
        <v>70</v>
      </c>
      <c r="C33" s="5" t="e">
        <f>SUMIFS(#REF!,#REF!,"SÍ APLICA",#REF!,Corcho61!$B33,#REF!,Corcho61!C$26)</f>
        <v>#REF!</v>
      </c>
      <c r="D33" s="3" t="e">
        <f>SUMIFS(#REF!,#REF!,"SÍ APLICA",#REF!,Corcho61!$B33,#REF!,Corcho61!D$26)</f>
        <v>#REF!</v>
      </c>
      <c r="E33" s="3" t="e">
        <f>SUMIFS(#REF!,#REF!,"SÍ APLICA",#REF!,Corcho61!$B33,#REF!,Corcho61!E$26)</f>
        <v>#REF!</v>
      </c>
      <c r="F33" s="3" t="e">
        <f>SUMIFS(#REF!,#REF!,"SÍ APLICA",#REF!,Corcho61!$B33,#REF!,Corcho61!F$26)</f>
        <v>#REF!</v>
      </c>
      <c r="G33" s="3" t="e">
        <f>SUMIFS(#REF!,#REF!,"SÍ APLICA",#REF!,Corcho61!$B33,#REF!,Corcho61!G$26)</f>
        <v>#REF!</v>
      </c>
      <c r="H33" s="3" t="e">
        <f>SUMIFS(#REF!,#REF!,"SÍ APLICA",#REF!,Corcho61!$B33,#REF!,Corcho61!H$26)</f>
        <v>#REF!</v>
      </c>
      <c r="I33" s="3" t="e">
        <f>SUMIFS(#REF!,#REF!,"SÍ APLICA",#REF!,Corcho61!$B33,#REF!,Corcho61!I$26)</f>
        <v>#REF!</v>
      </c>
      <c r="J33" s="3" t="e">
        <f>SUMIFS(#REF!,#REF!,"SÍ APLICA",#REF!,Corcho61!$B33,#REF!,Corcho61!J$26)</f>
        <v>#REF!</v>
      </c>
      <c r="K33" s="3" t="e">
        <f>SUMIFS(#REF!,#REF!,"SÍ APLICA",#REF!,Corcho61!$B33,#REF!,Corcho61!K$26)</f>
        <v>#REF!</v>
      </c>
      <c r="L33" s="3" t="e">
        <f>SUMIFS(#REF!,#REF!,"SÍ APLICA",#REF!,Corcho61!$B33,#REF!,Corcho61!L$26)</f>
        <v>#REF!</v>
      </c>
      <c r="M33" s="3" t="e">
        <f>SUMIFS(#REF!,#REF!,"SÍ APLICA",#REF!,Corcho61!$B33,#REF!,Corcho61!M$26)</f>
        <v>#REF!</v>
      </c>
      <c r="N33" s="3" t="e">
        <f>SUMIFS(#REF!,#REF!,"SÍ APLICA",#REF!,Corcho61!$B33,#REF!,Corcho61!N$26)</f>
        <v>#REF!</v>
      </c>
      <c r="O33" s="6" t="e">
        <f>SUMIFS(#REF!,#REF!,"SÍ APLICA",#REF!,Corcho61!$B33,#REF!,Corcho61!O$26)</f>
        <v>#REF!</v>
      </c>
      <c r="P33" s="6" t="e">
        <f>SUMIFS(#REF!,#REF!,"SÍ APLICA",#REF!,Corcho61!$B33,#REF!,Corcho61!P$26)</f>
        <v>#REF!</v>
      </c>
      <c r="Q33" s="28"/>
      <c r="R33" s="28"/>
    </row>
    <row r="34" spans="2:20">
      <c r="B34" s="16" t="s">
        <v>83</v>
      </c>
      <c r="C34" s="5" t="e">
        <f>SUMIFS(#REF!,#REF!,"SÍ APLICA",#REF!,Corcho61!$B34,#REF!,Corcho61!C$26)</f>
        <v>#REF!</v>
      </c>
      <c r="D34" s="3" t="e">
        <f>SUMIFS(#REF!,#REF!,"SÍ APLICA",#REF!,Corcho61!$B34,#REF!,Corcho61!D$26)</f>
        <v>#REF!</v>
      </c>
      <c r="E34" s="3" t="e">
        <f>SUMIFS(#REF!,#REF!,"SÍ APLICA",#REF!,Corcho61!$B34,#REF!,Corcho61!E$26)</f>
        <v>#REF!</v>
      </c>
      <c r="F34" s="3" t="e">
        <f>SUMIFS(#REF!,#REF!,"SÍ APLICA",#REF!,Corcho61!$B34,#REF!,Corcho61!F$26)</f>
        <v>#REF!</v>
      </c>
      <c r="G34" s="3" t="e">
        <f>SUMIFS(#REF!,#REF!,"SÍ APLICA",#REF!,Corcho61!$B34,#REF!,Corcho61!G$26)</f>
        <v>#REF!</v>
      </c>
      <c r="H34" s="3" t="e">
        <f>SUMIFS(#REF!,#REF!,"SÍ APLICA",#REF!,Corcho61!$B34,#REF!,Corcho61!H$26)</f>
        <v>#REF!</v>
      </c>
      <c r="I34" s="3" t="e">
        <f>SUMIFS(#REF!,#REF!,"SÍ APLICA",#REF!,Corcho61!$B34,#REF!,Corcho61!I$26)</f>
        <v>#REF!</v>
      </c>
      <c r="J34" s="3" t="e">
        <f>SUMIFS(#REF!,#REF!,"SÍ APLICA",#REF!,Corcho61!$B34,#REF!,Corcho61!J$26)</f>
        <v>#REF!</v>
      </c>
      <c r="K34" s="3" t="e">
        <f>SUMIFS(#REF!,#REF!,"SÍ APLICA",#REF!,Corcho61!$B34,#REF!,Corcho61!K$26)</f>
        <v>#REF!</v>
      </c>
      <c r="L34" s="3" t="e">
        <f>SUMIFS(#REF!,#REF!,"SÍ APLICA",#REF!,Corcho61!$B34,#REF!,Corcho61!L$26)</f>
        <v>#REF!</v>
      </c>
      <c r="M34" s="3" t="e">
        <f>SUMIFS(#REF!,#REF!,"SÍ APLICA",#REF!,Corcho61!$B34,#REF!,Corcho61!M$26)</f>
        <v>#REF!</v>
      </c>
      <c r="N34" s="3" t="e">
        <f>SUMIFS(#REF!,#REF!,"SÍ APLICA",#REF!,Corcho61!$B34,#REF!,Corcho61!N$26)</f>
        <v>#REF!</v>
      </c>
      <c r="O34" s="6" t="e">
        <f>SUMIFS(#REF!,#REF!,"SÍ APLICA",#REF!,Corcho61!$B34,#REF!,Corcho61!O$26)</f>
        <v>#REF!</v>
      </c>
      <c r="P34" s="6" t="e">
        <f>SUMIFS(#REF!,#REF!,"SÍ APLICA",#REF!,Corcho61!$B34,#REF!,Corcho61!P$26)</f>
        <v>#REF!</v>
      </c>
      <c r="Q34" s="28"/>
      <c r="R34" s="28"/>
    </row>
    <row r="35" spans="2:20">
      <c r="B35" s="16" t="s">
        <v>169</v>
      </c>
      <c r="C35" s="5" t="e">
        <f>SUMIFS(#REF!,#REF!,"SÍ APLICA",#REF!,Corcho61!$B35,#REF!,Corcho61!C$26)</f>
        <v>#REF!</v>
      </c>
      <c r="D35" s="3" t="e">
        <f>SUMIFS(#REF!,#REF!,"SÍ APLICA",#REF!,Corcho61!$B35,#REF!,Corcho61!D$26)</f>
        <v>#REF!</v>
      </c>
      <c r="E35" s="3" t="e">
        <f>SUMIFS(#REF!,#REF!,"SÍ APLICA",#REF!,Corcho61!$B35,#REF!,Corcho61!E$26)</f>
        <v>#REF!</v>
      </c>
      <c r="F35" s="3" t="e">
        <f>SUMIFS(#REF!,#REF!,"SÍ APLICA",#REF!,Corcho61!$B35,#REF!,Corcho61!F$26)</f>
        <v>#REF!</v>
      </c>
      <c r="G35" s="3" t="e">
        <f>SUMIFS(#REF!,#REF!,"SÍ APLICA",#REF!,Corcho61!$B35,#REF!,Corcho61!G$26)</f>
        <v>#REF!</v>
      </c>
      <c r="H35" s="3" t="e">
        <f>SUMIFS(#REF!,#REF!,"SÍ APLICA",#REF!,Corcho61!$B35,#REF!,Corcho61!H$26)</f>
        <v>#REF!</v>
      </c>
      <c r="I35" s="3" t="e">
        <f>SUMIFS(#REF!,#REF!,"SÍ APLICA",#REF!,Corcho61!$B35,#REF!,Corcho61!I$26)</f>
        <v>#REF!</v>
      </c>
      <c r="J35" s="3" t="e">
        <f>SUMIFS(#REF!,#REF!,"SÍ APLICA",#REF!,Corcho61!$B35,#REF!,Corcho61!J$26)</f>
        <v>#REF!</v>
      </c>
      <c r="K35" s="3" t="e">
        <f>SUMIFS(#REF!,#REF!,"SÍ APLICA",#REF!,Corcho61!$B35,#REF!,Corcho61!K$26)</f>
        <v>#REF!</v>
      </c>
      <c r="L35" s="3" t="e">
        <f>SUMIFS(#REF!,#REF!,"SÍ APLICA",#REF!,Corcho61!$B35,#REF!,Corcho61!L$26)</f>
        <v>#REF!</v>
      </c>
      <c r="M35" s="3" t="e">
        <f>SUMIFS(#REF!,#REF!,"SÍ APLICA",#REF!,Corcho61!$B35,#REF!,Corcho61!M$26)</f>
        <v>#REF!</v>
      </c>
      <c r="N35" s="3" t="e">
        <f>SUMIFS(#REF!,#REF!,"SÍ APLICA",#REF!,Corcho61!$B35,#REF!,Corcho61!N$26)</f>
        <v>#REF!</v>
      </c>
      <c r="O35" s="6" t="e">
        <f>SUMIFS(#REF!,#REF!,"SÍ APLICA",#REF!,Corcho61!$B35,#REF!,Corcho61!O$26)</f>
        <v>#REF!</v>
      </c>
      <c r="P35" s="6" t="e">
        <f>SUMIFS(#REF!,#REF!,"SÍ APLICA",#REF!,Corcho61!$B35,#REF!,Corcho61!P$26)</f>
        <v>#REF!</v>
      </c>
      <c r="Q35" s="28"/>
      <c r="R35" s="28"/>
    </row>
    <row r="36" spans="2:20" ht="13.5" thickBot="1">
      <c r="B36" s="16" t="s">
        <v>80</v>
      </c>
      <c r="C36" s="5" t="e">
        <f>SUMIFS(#REF!,#REF!,"SÍ APLICA",#REF!,Corcho61!$B36,#REF!,Corcho61!C$26)</f>
        <v>#REF!</v>
      </c>
      <c r="D36" s="3" t="e">
        <f>SUMIFS(#REF!,#REF!,"SÍ APLICA",#REF!,Corcho61!$B36,#REF!,Corcho61!D$26)</f>
        <v>#REF!</v>
      </c>
      <c r="E36" s="3" t="e">
        <f>SUMIFS(#REF!,#REF!,"SÍ APLICA",#REF!,Corcho61!$B36,#REF!,Corcho61!E$26)</f>
        <v>#REF!</v>
      </c>
      <c r="F36" s="3" t="e">
        <f>SUMIFS(#REF!,#REF!,"SÍ APLICA",#REF!,Corcho61!$B36,#REF!,Corcho61!F$26)</f>
        <v>#REF!</v>
      </c>
      <c r="G36" s="3" t="e">
        <f>SUMIFS(#REF!,#REF!,"SÍ APLICA",#REF!,Corcho61!$B36,#REF!,Corcho61!G$26)</f>
        <v>#REF!</v>
      </c>
      <c r="H36" s="3" t="e">
        <f>SUMIFS(#REF!,#REF!,"SÍ APLICA",#REF!,Corcho61!$B36,#REF!,Corcho61!H$26)</f>
        <v>#REF!</v>
      </c>
      <c r="I36" s="3" t="e">
        <f>SUMIFS(#REF!,#REF!,"SÍ APLICA",#REF!,Corcho61!$B36,#REF!,Corcho61!I$26)</f>
        <v>#REF!</v>
      </c>
      <c r="J36" s="3" t="e">
        <f>SUMIFS(#REF!,#REF!,"SÍ APLICA",#REF!,Corcho61!$B36,#REF!,Corcho61!J$26)</f>
        <v>#REF!</v>
      </c>
      <c r="K36" s="3" t="e">
        <f>SUMIFS(#REF!,#REF!,"SÍ APLICA",#REF!,Corcho61!$B36,#REF!,Corcho61!K$26)</f>
        <v>#REF!</v>
      </c>
      <c r="L36" s="3" t="e">
        <f>SUMIFS(#REF!,#REF!,"SÍ APLICA",#REF!,Corcho61!$B36,#REF!,Corcho61!L$26)</f>
        <v>#REF!</v>
      </c>
      <c r="M36" s="3" t="e">
        <f>SUMIFS(#REF!,#REF!,"SÍ APLICA",#REF!,Corcho61!$B36,#REF!,Corcho61!M$26)</f>
        <v>#REF!</v>
      </c>
      <c r="N36" s="3" t="e">
        <f>SUMIFS(#REF!,#REF!,"SÍ APLICA",#REF!,Corcho61!$B36,#REF!,Corcho61!N$26)</f>
        <v>#REF!</v>
      </c>
      <c r="O36" s="6" t="e">
        <f>SUMIFS(#REF!,#REF!,"SÍ APLICA",#REF!,Corcho61!$B36,#REF!,Corcho61!O$26)</f>
        <v>#REF!</v>
      </c>
      <c r="P36" s="6" t="e">
        <f>SUMIFS(#REF!,#REF!,"SÍ APLICA",#REF!,Corcho61!$B36,#REF!,Corcho61!P$26)</f>
        <v>#REF!</v>
      </c>
      <c r="Q36" s="28"/>
      <c r="R36" s="28"/>
    </row>
    <row r="37" spans="2:20">
      <c r="B37" s="20" t="s">
        <v>128</v>
      </c>
      <c r="C37" s="5" t="e">
        <f>SUMIFS(#REF!,#REF!,"SÍ APLICA",#REF!,Corcho61!$B37,#REF!,Corcho61!C$26)</f>
        <v>#REF!</v>
      </c>
      <c r="D37" s="3" t="e">
        <f>SUMIFS(#REF!,#REF!,"SÍ APLICA",#REF!,Corcho61!$B37,#REF!,Corcho61!D$26)</f>
        <v>#REF!</v>
      </c>
      <c r="E37" s="3" t="e">
        <f>SUMIFS(#REF!,#REF!,"SÍ APLICA",#REF!,Corcho61!$B37,#REF!,Corcho61!E$26)</f>
        <v>#REF!</v>
      </c>
      <c r="F37" s="3" t="e">
        <f>SUMIFS(#REF!,#REF!,"SÍ APLICA",#REF!,Corcho61!$B37,#REF!,Corcho61!F$26)</f>
        <v>#REF!</v>
      </c>
      <c r="G37" s="3" t="e">
        <f>SUMIFS(#REF!,#REF!,"SÍ APLICA",#REF!,Corcho61!$B37,#REF!,Corcho61!G$26)</f>
        <v>#REF!</v>
      </c>
      <c r="H37" s="3" t="e">
        <f>SUMIFS(#REF!,#REF!,"SÍ APLICA",#REF!,Corcho61!$B37,#REF!,Corcho61!H$26)</f>
        <v>#REF!</v>
      </c>
      <c r="I37" s="3" t="e">
        <f>SUMIFS(#REF!,#REF!,"SÍ APLICA",#REF!,Corcho61!$B37,#REF!,Corcho61!I$26)</f>
        <v>#REF!</v>
      </c>
      <c r="J37" s="3" t="e">
        <f>SUMIFS(#REF!,#REF!,"SÍ APLICA",#REF!,Corcho61!$B37,#REF!,Corcho61!J$26)</f>
        <v>#REF!</v>
      </c>
      <c r="K37" s="3" t="e">
        <f>SUMIFS(#REF!,#REF!,"SÍ APLICA",#REF!,Corcho61!$B37,#REF!,Corcho61!K$26)</f>
        <v>#REF!</v>
      </c>
      <c r="L37" s="3" t="e">
        <f>SUMIFS(#REF!,#REF!,"SÍ APLICA",#REF!,Corcho61!$B37,#REF!,Corcho61!L$26)</f>
        <v>#REF!</v>
      </c>
      <c r="M37" s="3" t="e">
        <f>SUMIFS(#REF!,#REF!,"SÍ APLICA",#REF!,Corcho61!$B37,#REF!,Corcho61!M$26)</f>
        <v>#REF!</v>
      </c>
      <c r="N37" s="3" t="e">
        <f>SUMIFS(#REF!,#REF!,"SÍ APLICA",#REF!,Corcho61!$B37,#REF!,Corcho61!N$26)</f>
        <v>#REF!</v>
      </c>
      <c r="O37" s="6" t="e">
        <f>SUMIFS(#REF!,#REF!,"SÍ APLICA",#REF!,Corcho61!$B37,#REF!,Corcho61!O$26)</f>
        <v>#REF!</v>
      </c>
      <c r="P37" s="6" t="e">
        <f>SUMIFS(#REF!,#REF!,"SÍ APLICA",#REF!,Corcho61!$B37,#REF!,Corcho61!P$26)</f>
        <v>#REF!</v>
      </c>
      <c r="Q37" s="54" t="s">
        <v>205</v>
      </c>
      <c r="R37" s="55" t="s">
        <v>209</v>
      </c>
      <c r="S37" s="56" t="s">
        <v>210</v>
      </c>
    </row>
    <row r="38" spans="2:20">
      <c r="B38" s="16" t="s">
        <v>81</v>
      </c>
      <c r="C38" s="5" t="e">
        <f>SUMIFS(#REF!,#REF!,"SÍ APLICA",#REF!,Corcho61!$B38,#REF!,Corcho61!C$26)</f>
        <v>#REF!</v>
      </c>
      <c r="D38" s="3" t="e">
        <f>SUMIFS(#REF!,#REF!,"SÍ APLICA",#REF!,Corcho61!$B38,#REF!,Corcho61!D$26)</f>
        <v>#REF!</v>
      </c>
      <c r="E38" s="3" t="e">
        <f>SUMIFS(#REF!,#REF!,"SÍ APLICA",#REF!,Corcho61!$B38,#REF!,Corcho61!E$26)</f>
        <v>#REF!</v>
      </c>
      <c r="F38" s="3" t="e">
        <f>SUMIFS(#REF!,#REF!,"SÍ APLICA",#REF!,Corcho61!$B38,#REF!,Corcho61!F$26)</f>
        <v>#REF!</v>
      </c>
      <c r="G38" s="3" t="e">
        <f>SUMIFS(#REF!,#REF!,"SÍ APLICA",#REF!,Corcho61!$B38,#REF!,Corcho61!G$26)</f>
        <v>#REF!</v>
      </c>
      <c r="H38" s="3" t="e">
        <f>SUMIFS(#REF!,#REF!,"SÍ APLICA",#REF!,Corcho61!$B38,#REF!,Corcho61!H$26)</f>
        <v>#REF!</v>
      </c>
      <c r="I38" s="3" t="e">
        <f>SUMIFS(#REF!,#REF!,"SÍ APLICA",#REF!,Corcho61!$B38,#REF!,Corcho61!I$26)</f>
        <v>#REF!</v>
      </c>
      <c r="J38" s="3" t="e">
        <f>SUMIFS(#REF!,#REF!,"SÍ APLICA",#REF!,Corcho61!$B38,#REF!,Corcho61!J$26)</f>
        <v>#REF!</v>
      </c>
      <c r="K38" s="3" t="e">
        <f>SUMIFS(#REF!,#REF!,"SÍ APLICA",#REF!,Corcho61!$B38,#REF!,Corcho61!K$26)</f>
        <v>#REF!</v>
      </c>
      <c r="L38" s="3" t="e">
        <f>SUMIFS(#REF!,#REF!,"SÍ APLICA",#REF!,Corcho61!$B38,#REF!,Corcho61!L$26)</f>
        <v>#REF!</v>
      </c>
      <c r="M38" s="3" t="e">
        <f>SUMIFS(#REF!,#REF!,"SÍ APLICA",#REF!,Corcho61!$B38,#REF!,Corcho61!M$26)</f>
        <v>#REF!</v>
      </c>
      <c r="N38" s="3" t="e">
        <f>SUMIFS(#REF!,#REF!,"SÍ APLICA",#REF!,Corcho61!$B38,#REF!,Corcho61!N$26)</f>
        <v>#REF!</v>
      </c>
      <c r="O38" s="6" t="e">
        <f>SUMIFS(#REF!,#REF!,"SÍ APLICA",#REF!,Corcho61!$B38,#REF!,Corcho61!O$26)</f>
        <v>#REF!</v>
      </c>
      <c r="P38" s="6" t="e">
        <f>SUMIFS(#REF!,#REF!,"SÍ APLICA",#REF!,Corcho61!$B38,#REF!,Corcho61!P$26)</f>
        <v>#REF!</v>
      </c>
      <c r="Q38" s="5">
        <v>41629981.350000039</v>
      </c>
      <c r="R38" s="3">
        <v>33493853.760000002</v>
      </c>
      <c r="S38" s="47">
        <v>18391768.859999999</v>
      </c>
      <c r="T38" s="16" t="s">
        <v>81</v>
      </c>
    </row>
    <row r="39" spans="2:20">
      <c r="B39" s="20" t="s">
        <v>35</v>
      </c>
      <c r="C39" s="5" t="e">
        <f>SUMIFS(#REF!,#REF!,"SÍ APLICA",#REF!,Corcho61!$B39,#REF!,Corcho61!C$26)</f>
        <v>#REF!</v>
      </c>
      <c r="D39" s="3" t="e">
        <f>SUMIFS(#REF!,#REF!,"SÍ APLICA",#REF!,Corcho61!$B39,#REF!,Corcho61!D$26)</f>
        <v>#REF!</v>
      </c>
      <c r="E39" s="3" t="e">
        <f>SUMIFS(#REF!,#REF!,"SÍ APLICA",#REF!,Corcho61!$B39,#REF!,Corcho61!E$26)</f>
        <v>#REF!</v>
      </c>
      <c r="F39" s="3" t="e">
        <f>SUMIFS(#REF!,#REF!,"SÍ APLICA",#REF!,Corcho61!$B39,#REF!,Corcho61!F$26)</f>
        <v>#REF!</v>
      </c>
      <c r="G39" s="3" t="e">
        <f>SUMIFS(#REF!,#REF!,"SÍ APLICA",#REF!,Corcho61!$B39,#REF!,Corcho61!G$26)</f>
        <v>#REF!</v>
      </c>
      <c r="H39" s="3" t="e">
        <f>SUMIFS(#REF!,#REF!,"SÍ APLICA",#REF!,Corcho61!$B39,#REF!,Corcho61!H$26)</f>
        <v>#REF!</v>
      </c>
      <c r="I39" s="3" t="e">
        <f>SUMIFS(#REF!,#REF!,"SÍ APLICA",#REF!,Corcho61!$B39,#REF!,Corcho61!I$26)</f>
        <v>#REF!</v>
      </c>
      <c r="J39" s="3" t="e">
        <f>SUMIFS(#REF!,#REF!,"SÍ APLICA",#REF!,Corcho61!$B39,#REF!,Corcho61!J$26)</f>
        <v>#REF!</v>
      </c>
      <c r="K39" s="3" t="e">
        <f>SUMIFS(#REF!,#REF!,"SÍ APLICA",#REF!,Corcho61!$B39,#REF!,Corcho61!K$26)</f>
        <v>#REF!</v>
      </c>
      <c r="L39" s="3" t="e">
        <f>SUMIFS(#REF!,#REF!,"SÍ APLICA",#REF!,Corcho61!$B39,#REF!,Corcho61!L$26)</f>
        <v>#REF!</v>
      </c>
      <c r="M39" s="3" t="e">
        <f>SUMIFS(#REF!,#REF!,"SÍ APLICA",#REF!,Corcho61!$B39,#REF!,Corcho61!M$26)</f>
        <v>#REF!</v>
      </c>
      <c r="N39" s="3" t="e">
        <f>SUMIFS(#REF!,#REF!,"SÍ APLICA",#REF!,Corcho61!$B39,#REF!,Corcho61!N$26)</f>
        <v>#REF!</v>
      </c>
      <c r="O39" s="6" t="e">
        <f>SUMIFS(#REF!,#REF!,"SÍ APLICA",#REF!,Corcho61!$B39,#REF!,Corcho61!O$26)</f>
        <v>#REF!</v>
      </c>
      <c r="P39" s="6" t="e">
        <f>SUMIFS(#REF!,#REF!,"SÍ APLICA",#REF!,Corcho61!$B39,#REF!,Corcho61!P$26)</f>
        <v>#REF!</v>
      </c>
      <c r="Q39" s="5">
        <v>1013185.71</v>
      </c>
      <c r="R39" s="57">
        <v>33493853.760000002</v>
      </c>
      <c r="S39" s="47">
        <v>45556084.269999996</v>
      </c>
      <c r="T39" s="20" t="s">
        <v>35</v>
      </c>
    </row>
    <row r="40" spans="2:20">
      <c r="B40" s="20" t="s">
        <v>44</v>
      </c>
      <c r="C40" s="5" t="e">
        <f>SUMIFS(#REF!,#REF!,"SÍ APLICA",#REF!,Corcho61!$B40,#REF!,Corcho61!C$26)</f>
        <v>#REF!</v>
      </c>
      <c r="D40" s="3" t="e">
        <f>SUMIFS(#REF!,#REF!,"SÍ APLICA",#REF!,Corcho61!$B40,#REF!,Corcho61!D$26)</f>
        <v>#REF!</v>
      </c>
      <c r="E40" s="3" t="e">
        <f>SUMIFS(#REF!,#REF!,"SÍ APLICA",#REF!,Corcho61!$B40,#REF!,Corcho61!E$26)</f>
        <v>#REF!</v>
      </c>
      <c r="F40" s="3" t="e">
        <f>SUMIFS(#REF!,#REF!,"SÍ APLICA",#REF!,Corcho61!$B40,#REF!,Corcho61!F$26)</f>
        <v>#REF!</v>
      </c>
      <c r="G40" s="3" t="e">
        <f>SUMIFS(#REF!,#REF!,"SÍ APLICA",#REF!,Corcho61!$B40,#REF!,Corcho61!G$26)</f>
        <v>#REF!</v>
      </c>
      <c r="H40" s="3" t="e">
        <f>SUMIFS(#REF!,#REF!,"SÍ APLICA",#REF!,Corcho61!$B40,#REF!,Corcho61!H$26)</f>
        <v>#REF!</v>
      </c>
      <c r="I40" s="3" t="e">
        <f>SUMIFS(#REF!,#REF!,"SÍ APLICA",#REF!,Corcho61!$B40,#REF!,Corcho61!I$26)</f>
        <v>#REF!</v>
      </c>
      <c r="J40" s="3" t="e">
        <f>SUMIFS(#REF!,#REF!,"SÍ APLICA",#REF!,Corcho61!$B40,#REF!,Corcho61!J$26)</f>
        <v>#REF!</v>
      </c>
      <c r="K40" s="3" t="e">
        <f>SUMIFS(#REF!,#REF!,"SÍ APLICA",#REF!,Corcho61!$B40,#REF!,Corcho61!K$26)</f>
        <v>#REF!</v>
      </c>
      <c r="L40" s="3" t="e">
        <f>SUMIFS(#REF!,#REF!,"SÍ APLICA",#REF!,Corcho61!$B40,#REF!,Corcho61!L$26)</f>
        <v>#REF!</v>
      </c>
      <c r="M40" s="3" t="e">
        <f>SUMIFS(#REF!,#REF!,"SÍ APLICA",#REF!,Corcho61!$B40,#REF!,Corcho61!M$26)</f>
        <v>#REF!</v>
      </c>
      <c r="N40" s="3" t="e">
        <f>SUMIFS(#REF!,#REF!,"SÍ APLICA",#REF!,Corcho61!$B40,#REF!,Corcho61!N$26)</f>
        <v>#REF!</v>
      </c>
      <c r="O40" s="6" t="e">
        <f>SUMIFS(#REF!,#REF!,"SÍ APLICA",#REF!,Corcho61!$B40,#REF!,Corcho61!O$26)</f>
        <v>#REF!</v>
      </c>
      <c r="P40" s="6" t="e">
        <f>SUMIFS(#REF!,#REF!,"SÍ APLICA",#REF!,Corcho61!$B40,#REF!,Corcho61!P$26)</f>
        <v>#REF!</v>
      </c>
      <c r="Q40" s="5">
        <v>323772.05000000005</v>
      </c>
      <c r="R40" s="3">
        <v>172118.05999999988</v>
      </c>
      <c r="S40" s="47">
        <v>165509036.34</v>
      </c>
      <c r="T40" s="20" t="s">
        <v>44</v>
      </c>
    </row>
    <row r="41" spans="2:20" ht="13.5" thickBot="1">
      <c r="B41" s="20" t="s">
        <v>104</v>
      </c>
      <c r="C41" s="5" t="e">
        <f>SUMIFS(#REF!,#REF!,"SÍ APLICA",#REF!,Corcho61!$B41,#REF!,Corcho61!C$26)</f>
        <v>#REF!</v>
      </c>
      <c r="D41" s="3" t="e">
        <f>SUMIFS(#REF!,#REF!,"SÍ APLICA",#REF!,Corcho61!$B41,#REF!,Corcho61!D$26)</f>
        <v>#REF!</v>
      </c>
      <c r="E41" s="3" t="e">
        <f>SUMIFS(#REF!,#REF!,"SÍ APLICA",#REF!,Corcho61!$B41,#REF!,Corcho61!E$26)</f>
        <v>#REF!</v>
      </c>
      <c r="F41" s="3" t="e">
        <f>SUMIFS(#REF!,#REF!,"SÍ APLICA",#REF!,Corcho61!$B41,#REF!,Corcho61!F$26)</f>
        <v>#REF!</v>
      </c>
      <c r="G41" s="3" t="e">
        <f>SUMIFS(#REF!,#REF!,"SÍ APLICA",#REF!,Corcho61!$B41,#REF!,Corcho61!G$26)</f>
        <v>#REF!</v>
      </c>
      <c r="H41" s="3" t="e">
        <f>SUMIFS(#REF!,#REF!,"SÍ APLICA",#REF!,Corcho61!$B41,#REF!,Corcho61!H$26)</f>
        <v>#REF!</v>
      </c>
      <c r="I41" s="3" t="e">
        <f>SUMIFS(#REF!,#REF!,"SÍ APLICA",#REF!,Corcho61!$B41,#REF!,Corcho61!I$26)</f>
        <v>#REF!</v>
      </c>
      <c r="J41" s="3" t="e">
        <f>SUMIFS(#REF!,#REF!,"SÍ APLICA",#REF!,Corcho61!$B41,#REF!,Corcho61!J$26)</f>
        <v>#REF!</v>
      </c>
      <c r="K41" s="3" t="e">
        <f>SUMIFS(#REF!,#REF!,"SÍ APLICA",#REF!,Corcho61!$B41,#REF!,Corcho61!K$26)</f>
        <v>#REF!</v>
      </c>
      <c r="L41" s="3" t="e">
        <f>SUMIFS(#REF!,#REF!,"SÍ APLICA",#REF!,Corcho61!$B41,#REF!,Corcho61!L$26)</f>
        <v>#REF!</v>
      </c>
      <c r="M41" s="3" t="e">
        <f>SUMIFS(#REF!,#REF!,"SÍ APLICA",#REF!,Corcho61!$B41,#REF!,Corcho61!M$26)</f>
        <v>#REF!</v>
      </c>
      <c r="N41" s="3" t="e">
        <f>SUMIFS(#REF!,#REF!,"SÍ APLICA",#REF!,Corcho61!$B41,#REF!,Corcho61!N$26)</f>
        <v>#REF!</v>
      </c>
      <c r="O41" s="6" t="e">
        <f>SUMIFS(#REF!,#REF!,"SÍ APLICA",#REF!,Corcho61!$B41,#REF!,Corcho61!O$26)</f>
        <v>#REF!</v>
      </c>
      <c r="P41" s="6" t="e">
        <f>SUMIFS(#REF!,#REF!,"SÍ APLICA",#REF!,Corcho61!$B41,#REF!,Corcho61!P$26)</f>
        <v>#REF!</v>
      </c>
      <c r="Q41" s="52">
        <v>71980.69</v>
      </c>
      <c r="R41" s="53">
        <v>61819.090000000004</v>
      </c>
      <c r="S41" s="58">
        <v>24905.780000000002</v>
      </c>
      <c r="T41" s="20" t="s">
        <v>104</v>
      </c>
    </row>
    <row r="42" spans="2:20" ht="13.5" thickBot="1">
      <c r="B42" s="20" t="s">
        <v>177</v>
      </c>
      <c r="C42" s="5" t="e">
        <f t="shared" ref="C42:O42" si="9">C43-SUM(C27:C41)</f>
        <v>#REF!</v>
      </c>
      <c r="D42" s="3" t="e">
        <f t="shared" si="9"/>
        <v>#REF!</v>
      </c>
      <c r="E42" s="3" t="e">
        <f t="shared" si="9"/>
        <v>#REF!</v>
      </c>
      <c r="F42" s="3" t="e">
        <f t="shared" si="9"/>
        <v>#REF!</v>
      </c>
      <c r="G42" s="3" t="e">
        <f t="shared" si="9"/>
        <v>#REF!</v>
      </c>
      <c r="H42" s="3" t="e">
        <f t="shared" si="9"/>
        <v>#REF!</v>
      </c>
      <c r="I42" s="3" t="e">
        <f t="shared" si="9"/>
        <v>#REF!</v>
      </c>
      <c r="J42" s="3" t="e">
        <f t="shared" si="9"/>
        <v>#REF!</v>
      </c>
      <c r="K42" s="3" t="e">
        <f t="shared" si="9"/>
        <v>#REF!</v>
      </c>
      <c r="L42" s="3" t="e">
        <f t="shared" si="9"/>
        <v>#REF!</v>
      </c>
      <c r="M42" s="3" t="e">
        <f t="shared" si="9"/>
        <v>#REF!</v>
      </c>
      <c r="N42" s="3" t="e">
        <f t="shared" si="9"/>
        <v>#REF!</v>
      </c>
      <c r="O42" s="6" t="e">
        <f t="shared" si="9"/>
        <v>#REF!</v>
      </c>
      <c r="P42" s="6" t="e">
        <f>P43-SUM(P27:P41)</f>
        <v>#REF!</v>
      </c>
    </row>
    <row r="43" spans="2:20" ht="13.5" thickBot="1">
      <c r="B43" s="18" t="s">
        <v>10</v>
      </c>
      <c r="C43" s="45" t="e">
        <f>SUMIFS(#REF!,#REF!,"SÍ APLICA",#REF!,Corcho61!C$26)</f>
        <v>#REF!</v>
      </c>
      <c r="D43" s="46" t="e">
        <f>SUMIFS(#REF!,#REF!,"SÍ APLICA",#REF!,Corcho61!D$26)</f>
        <v>#REF!</v>
      </c>
      <c r="E43" s="46" t="e">
        <f>SUMIFS(#REF!,#REF!,"SÍ APLICA",#REF!,Corcho61!E$26)</f>
        <v>#REF!</v>
      </c>
      <c r="F43" s="46" t="e">
        <f>SUMIFS(#REF!,#REF!,"SÍ APLICA",#REF!,Corcho61!F$26)</f>
        <v>#REF!</v>
      </c>
      <c r="G43" s="46" t="e">
        <f>SUMIFS(#REF!,#REF!,"SÍ APLICA",#REF!,Corcho61!G$26)</f>
        <v>#REF!</v>
      </c>
      <c r="H43" s="46" t="e">
        <f>SUMIFS(#REF!,#REF!,"SÍ APLICA",#REF!,Corcho61!H$26)</f>
        <v>#REF!</v>
      </c>
      <c r="I43" s="46" t="e">
        <f>SUMIFS(#REF!,#REF!,"SÍ APLICA",#REF!,Corcho61!I$26)</f>
        <v>#REF!</v>
      </c>
      <c r="J43" s="46" t="e">
        <f>SUMIFS(#REF!,#REF!,"SÍ APLICA",#REF!,Corcho61!J$26)</f>
        <v>#REF!</v>
      </c>
      <c r="K43" s="46" t="e">
        <f>SUMIFS(#REF!,#REF!,"SÍ APLICA",#REF!,Corcho61!K$26)</f>
        <v>#REF!</v>
      </c>
      <c r="L43" s="46" t="e">
        <f>SUMIFS(#REF!,#REF!,"SÍ APLICA",#REF!,Corcho61!L$26)</f>
        <v>#REF!</v>
      </c>
      <c r="M43" s="46" t="e">
        <f>SUMIFS(#REF!,#REF!,"SÍ APLICA",#REF!,Corcho61!M$26)</f>
        <v>#REF!</v>
      </c>
      <c r="N43" s="46" t="e">
        <f>SUMIFS(#REF!,#REF!,"SÍ APLICA",#REF!,Corcho61!N$26)</f>
        <v>#REF!</v>
      </c>
      <c r="O43" s="26" t="e">
        <f>SUMIFS(#REF!,#REF!,"SÍ APLICA",#REF!,Corcho61!O$26)</f>
        <v>#REF!</v>
      </c>
      <c r="P43" s="26" t="e">
        <f>SUMIFS(#REF!,#REF!,"SÍ APLICA",#REF!,Corcho61!P$26)</f>
        <v>#REF!</v>
      </c>
      <c r="Q43" s="28"/>
      <c r="R43" s="28"/>
    </row>
    <row r="44" spans="2:20">
      <c r="C44" s="43" t="e">
        <f t="shared" ref="C44:O44" si="10">C43-C13</f>
        <v>#REF!</v>
      </c>
      <c r="D44" s="43" t="e">
        <f t="shared" si="10"/>
        <v>#REF!</v>
      </c>
      <c r="E44" s="43" t="e">
        <f t="shared" si="10"/>
        <v>#REF!</v>
      </c>
      <c r="F44" s="43" t="e">
        <f t="shared" si="10"/>
        <v>#REF!</v>
      </c>
      <c r="G44" s="43" t="e">
        <f t="shared" si="10"/>
        <v>#REF!</v>
      </c>
      <c r="H44" s="43" t="e">
        <f t="shared" si="10"/>
        <v>#REF!</v>
      </c>
      <c r="I44" s="43" t="e">
        <f t="shared" si="10"/>
        <v>#REF!</v>
      </c>
      <c r="J44" s="43" t="e">
        <f t="shared" si="10"/>
        <v>#REF!</v>
      </c>
      <c r="K44" s="43" t="e">
        <f t="shared" si="10"/>
        <v>#REF!</v>
      </c>
      <c r="L44" s="43" t="e">
        <f t="shared" si="10"/>
        <v>#REF!</v>
      </c>
      <c r="M44" s="43" t="e">
        <f t="shared" si="10"/>
        <v>#REF!</v>
      </c>
      <c r="N44" s="43" t="e">
        <f t="shared" si="10"/>
        <v>#REF!</v>
      </c>
      <c r="O44" s="43" t="e">
        <f t="shared" si="10"/>
        <v>#REF!</v>
      </c>
    </row>
    <row r="45" spans="2:20">
      <c r="C45" s="2"/>
      <c r="D45" s="2"/>
      <c r="E45" s="2"/>
      <c r="F45" s="2"/>
      <c r="G45" s="2"/>
      <c r="H45" s="2"/>
      <c r="I45" s="2"/>
      <c r="J45" s="27"/>
      <c r="K45" s="27"/>
      <c r="L45" s="27"/>
      <c r="M45" s="27"/>
      <c r="N45" s="27"/>
      <c r="O45" s="27"/>
      <c r="P45" s="27"/>
      <c r="Q45" s="27"/>
      <c r="R45" s="27"/>
    </row>
    <row r="46" spans="2:20" ht="13.5" thickBot="1">
      <c r="C46" s="2"/>
      <c r="D46" s="2"/>
      <c r="E46" s="2"/>
      <c r="F46" s="2"/>
      <c r="G46" s="2"/>
      <c r="H46" s="2"/>
      <c r="I46" s="2"/>
      <c r="J46" s="27"/>
      <c r="K46" s="27"/>
      <c r="L46" s="27"/>
      <c r="M46" s="27"/>
      <c r="N46" s="27"/>
      <c r="O46" s="27"/>
      <c r="P46" s="27"/>
      <c r="Q46" s="27"/>
      <c r="R46" s="27"/>
    </row>
    <row r="47" spans="2:20" ht="13.5" thickBot="1">
      <c r="B47" s="19" t="s">
        <v>178</v>
      </c>
      <c r="C47" s="44">
        <v>2004</v>
      </c>
      <c r="D47" s="21">
        <v>2005</v>
      </c>
      <c r="E47" s="21">
        <v>2006</v>
      </c>
      <c r="F47" s="21">
        <v>2007</v>
      </c>
      <c r="G47" s="21">
        <v>2008</v>
      </c>
      <c r="H47" s="21">
        <v>2009</v>
      </c>
      <c r="I47" s="21">
        <v>2010</v>
      </c>
      <c r="J47" s="21">
        <v>2011</v>
      </c>
      <c r="K47" s="21">
        <v>2012</v>
      </c>
      <c r="L47" s="21">
        <v>2013</v>
      </c>
      <c r="M47" s="21">
        <v>2014</v>
      </c>
      <c r="N47" s="21">
        <v>2015</v>
      </c>
      <c r="O47" s="22">
        <v>2016</v>
      </c>
      <c r="P47" s="41" t="s">
        <v>207</v>
      </c>
      <c r="Q47" s="27"/>
      <c r="R47" s="27"/>
    </row>
    <row r="48" spans="2:20">
      <c r="B48" s="17" t="s">
        <v>15</v>
      </c>
      <c r="C48" s="7" t="e">
        <f t="shared" ref="C48:P48" si="11">C27</f>
        <v>#REF!</v>
      </c>
      <c r="D48" s="8" t="e">
        <f t="shared" si="11"/>
        <v>#REF!</v>
      </c>
      <c r="E48" s="8" t="e">
        <f t="shared" si="11"/>
        <v>#REF!</v>
      </c>
      <c r="F48" s="8" t="e">
        <f t="shared" si="11"/>
        <v>#REF!</v>
      </c>
      <c r="G48" s="8" t="e">
        <f t="shared" si="11"/>
        <v>#REF!</v>
      </c>
      <c r="H48" s="8" t="e">
        <f t="shared" si="11"/>
        <v>#REF!</v>
      </c>
      <c r="I48" s="8" t="e">
        <f t="shared" si="11"/>
        <v>#REF!</v>
      </c>
      <c r="J48" s="8" t="e">
        <f t="shared" si="11"/>
        <v>#REF!</v>
      </c>
      <c r="K48" s="8" t="e">
        <f t="shared" si="11"/>
        <v>#REF!</v>
      </c>
      <c r="L48" s="8" t="e">
        <f t="shared" si="11"/>
        <v>#REF!</v>
      </c>
      <c r="M48" s="8" t="e">
        <f t="shared" si="11"/>
        <v>#REF!</v>
      </c>
      <c r="N48" s="8" t="e">
        <f t="shared" si="11"/>
        <v>#REF!</v>
      </c>
      <c r="O48" s="9" t="e">
        <f>O27</f>
        <v>#REF!</v>
      </c>
      <c r="P48" s="9" t="e">
        <f t="shared" si="11"/>
        <v>#REF!</v>
      </c>
      <c r="Q48" s="67" t="e">
        <f>O48-N48</f>
        <v>#REF!</v>
      </c>
      <c r="R48" s="27" t="e">
        <f t="shared" ref="R48:R53" si="12">O48/$O$53</f>
        <v>#REF!</v>
      </c>
    </row>
    <row r="49" spans="2:18">
      <c r="B49" s="16" t="s">
        <v>206</v>
      </c>
      <c r="C49" s="5" t="e">
        <f>SUM(C28,C37:C41)</f>
        <v>#REF!</v>
      </c>
      <c r="D49" s="3" t="e">
        <f t="shared" ref="D49:P49" si="13">SUM(D28,D37:D41)</f>
        <v>#REF!</v>
      </c>
      <c r="E49" s="3" t="e">
        <f t="shared" si="13"/>
        <v>#REF!</v>
      </c>
      <c r="F49" s="3" t="e">
        <f t="shared" si="13"/>
        <v>#REF!</v>
      </c>
      <c r="G49" s="3" t="e">
        <f t="shared" si="13"/>
        <v>#REF!</v>
      </c>
      <c r="H49" s="3" t="e">
        <f t="shared" si="13"/>
        <v>#REF!</v>
      </c>
      <c r="I49" s="3" t="e">
        <f t="shared" si="13"/>
        <v>#REF!</v>
      </c>
      <c r="J49" s="3" t="e">
        <f t="shared" si="13"/>
        <v>#REF!</v>
      </c>
      <c r="K49" s="3" t="e">
        <f t="shared" si="13"/>
        <v>#REF!</v>
      </c>
      <c r="L49" s="3" t="e">
        <f t="shared" si="13"/>
        <v>#REF!</v>
      </c>
      <c r="M49" s="3" t="e">
        <f t="shared" si="13"/>
        <v>#REF!</v>
      </c>
      <c r="N49" s="3" t="e">
        <f t="shared" si="13"/>
        <v>#REF!</v>
      </c>
      <c r="O49" s="6" t="e">
        <f>SUM(O28,O37:O41)</f>
        <v>#REF!</v>
      </c>
      <c r="P49" s="6" t="e">
        <f t="shared" si="13"/>
        <v>#REF!</v>
      </c>
      <c r="Q49" s="67" t="e">
        <f>O49-N49</f>
        <v>#REF!</v>
      </c>
      <c r="R49" s="27" t="e">
        <f t="shared" si="12"/>
        <v>#REF!</v>
      </c>
    </row>
    <row r="50" spans="2:18">
      <c r="B50" s="16" t="s">
        <v>90</v>
      </c>
      <c r="C50" s="5" t="e">
        <f t="shared" ref="C50:L50" si="14">SUM(C29,C33)</f>
        <v>#REF!</v>
      </c>
      <c r="D50" s="3" t="e">
        <f t="shared" si="14"/>
        <v>#REF!</v>
      </c>
      <c r="E50" s="3" t="e">
        <f t="shared" si="14"/>
        <v>#REF!</v>
      </c>
      <c r="F50" s="3" t="e">
        <f t="shared" si="14"/>
        <v>#REF!</v>
      </c>
      <c r="G50" s="3" t="e">
        <f t="shared" si="14"/>
        <v>#REF!</v>
      </c>
      <c r="H50" s="3" t="e">
        <f t="shared" si="14"/>
        <v>#REF!</v>
      </c>
      <c r="I50" s="3" t="e">
        <f t="shared" si="14"/>
        <v>#REF!</v>
      </c>
      <c r="J50" s="3" t="e">
        <f t="shared" si="14"/>
        <v>#REF!</v>
      </c>
      <c r="K50" s="3" t="e">
        <f t="shared" si="14"/>
        <v>#REF!</v>
      </c>
      <c r="L50" s="3" t="e">
        <f t="shared" si="14"/>
        <v>#REF!</v>
      </c>
      <c r="M50" s="3" t="e">
        <f>SUM(M29,M33)</f>
        <v>#REF!</v>
      </c>
      <c r="N50" s="3" t="e">
        <f>SUM(N29,N33)</f>
        <v>#REF!</v>
      </c>
      <c r="O50" s="6" t="e">
        <f>SUM(O29,O33)</f>
        <v>#REF!</v>
      </c>
      <c r="P50" s="6" t="e">
        <f>SUM(P29,P33)</f>
        <v>#REF!</v>
      </c>
      <c r="Q50" s="67" t="e">
        <f>O50-N50</f>
        <v>#REF!</v>
      </c>
      <c r="R50" s="27" t="e">
        <f t="shared" si="12"/>
        <v>#REF!</v>
      </c>
    </row>
    <row r="51" spans="2:18">
      <c r="B51" s="20" t="s">
        <v>21</v>
      </c>
      <c r="C51" s="49"/>
      <c r="D51" s="23"/>
      <c r="E51" s="23"/>
      <c r="F51" s="23"/>
      <c r="G51" s="23"/>
      <c r="H51" s="23"/>
      <c r="I51" s="23"/>
      <c r="J51" s="23"/>
      <c r="K51" s="23"/>
      <c r="L51" s="23"/>
      <c r="M51" s="23" t="e">
        <f>M30</f>
        <v>#REF!</v>
      </c>
      <c r="N51" s="23" t="e">
        <f>N30</f>
        <v>#REF!</v>
      </c>
      <c r="O51" s="50" t="e">
        <f>O30</f>
        <v>#REF!</v>
      </c>
      <c r="P51" s="50" t="e">
        <f>P30</f>
        <v>#REF!</v>
      </c>
      <c r="Q51" s="67" t="e">
        <f>O51-N51</f>
        <v>#REF!</v>
      </c>
      <c r="R51" s="27" t="e">
        <f t="shared" si="12"/>
        <v>#REF!</v>
      </c>
    </row>
    <row r="52" spans="2:18" ht="13.5" thickBot="1">
      <c r="B52" s="20" t="s">
        <v>91</v>
      </c>
      <c r="C52" s="49" t="e">
        <f>SUM(C31:C32,C34:C36,C42)</f>
        <v>#REF!</v>
      </c>
      <c r="D52" s="23" t="e">
        <f t="shared" ref="D52:P52" si="15">SUM(D31:D32,D34:D36,D42)</f>
        <v>#REF!</v>
      </c>
      <c r="E52" s="23" t="e">
        <f t="shared" si="15"/>
        <v>#REF!</v>
      </c>
      <c r="F52" s="23" t="e">
        <f t="shared" si="15"/>
        <v>#REF!</v>
      </c>
      <c r="G52" s="23" t="e">
        <f t="shared" si="15"/>
        <v>#REF!</v>
      </c>
      <c r="H52" s="23" t="e">
        <f t="shared" si="15"/>
        <v>#REF!</v>
      </c>
      <c r="I52" s="23" t="e">
        <f t="shared" si="15"/>
        <v>#REF!</v>
      </c>
      <c r="J52" s="23" t="e">
        <f t="shared" si="15"/>
        <v>#REF!</v>
      </c>
      <c r="K52" s="23" t="e">
        <f t="shared" si="15"/>
        <v>#REF!</v>
      </c>
      <c r="L52" s="23" t="e">
        <f t="shared" si="15"/>
        <v>#REF!</v>
      </c>
      <c r="M52" s="23" t="e">
        <f t="shared" si="15"/>
        <v>#REF!</v>
      </c>
      <c r="N52" s="23" t="e">
        <f t="shared" si="15"/>
        <v>#REF!</v>
      </c>
      <c r="O52" s="50" t="e">
        <f t="shared" si="15"/>
        <v>#REF!</v>
      </c>
      <c r="P52" s="50" t="e">
        <f t="shared" si="15"/>
        <v>#REF!</v>
      </c>
      <c r="Q52" s="67" t="e">
        <f>O52-N52</f>
        <v>#REF!</v>
      </c>
      <c r="R52" s="27" t="e">
        <f t="shared" si="12"/>
        <v>#REF!</v>
      </c>
    </row>
    <row r="53" spans="2:18" ht="13.5" thickBot="1">
      <c r="B53" s="51" t="s">
        <v>4</v>
      </c>
      <c r="C53" s="45" t="e">
        <f>SUM(C48:C52)</f>
        <v>#REF!</v>
      </c>
      <c r="D53" s="46" t="e">
        <f t="shared" ref="D53:N53" si="16">SUM(D48:D52)</f>
        <v>#REF!</v>
      </c>
      <c r="E53" s="46" t="e">
        <f t="shared" si="16"/>
        <v>#REF!</v>
      </c>
      <c r="F53" s="46" t="e">
        <f t="shared" si="16"/>
        <v>#REF!</v>
      </c>
      <c r="G53" s="46" t="e">
        <f t="shared" si="16"/>
        <v>#REF!</v>
      </c>
      <c r="H53" s="46" t="e">
        <f t="shared" si="16"/>
        <v>#REF!</v>
      </c>
      <c r="I53" s="46" t="e">
        <f t="shared" si="16"/>
        <v>#REF!</v>
      </c>
      <c r="J53" s="46" t="e">
        <f t="shared" si="16"/>
        <v>#REF!</v>
      </c>
      <c r="K53" s="46" t="e">
        <f t="shared" si="16"/>
        <v>#REF!</v>
      </c>
      <c r="L53" s="46" t="e">
        <f t="shared" si="16"/>
        <v>#REF!</v>
      </c>
      <c r="M53" s="46" t="e">
        <f t="shared" si="16"/>
        <v>#REF!</v>
      </c>
      <c r="N53" s="46" t="e">
        <f t="shared" si="16"/>
        <v>#REF!</v>
      </c>
      <c r="O53" s="26" t="e">
        <f>SUM(O48:O52)</f>
        <v>#REF!</v>
      </c>
      <c r="P53" s="26" t="e">
        <f>SUM(P48:P52)</f>
        <v>#REF!</v>
      </c>
      <c r="Q53" s="27"/>
      <c r="R53" s="27" t="e">
        <f t="shared" si="12"/>
        <v>#REF!</v>
      </c>
    </row>
    <row r="54" spans="2:18">
      <c r="C54" s="42" t="e">
        <f t="shared" ref="C54:P54" si="17">C53-C13</f>
        <v>#REF!</v>
      </c>
      <c r="D54" s="42" t="e">
        <f t="shared" si="17"/>
        <v>#REF!</v>
      </c>
      <c r="E54" s="42" t="e">
        <f t="shared" si="17"/>
        <v>#REF!</v>
      </c>
      <c r="F54" s="42" t="e">
        <f t="shared" si="17"/>
        <v>#REF!</v>
      </c>
      <c r="G54" s="42" t="e">
        <f t="shared" si="17"/>
        <v>#REF!</v>
      </c>
      <c r="H54" s="42" t="e">
        <f t="shared" si="17"/>
        <v>#REF!</v>
      </c>
      <c r="I54" s="42" t="e">
        <f t="shared" si="17"/>
        <v>#REF!</v>
      </c>
      <c r="J54" s="42" t="e">
        <f t="shared" si="17"/>
        <v>#REF!</v>
      </c>
      <c r="K54" s="42" t="e">
        <f t="shared" si="17"/>
        <v>#REF!</v>
      </c>
      <c r="L54" s="42" t="e">
        <f t="shared" si="17"/>
        <v>#REF!</v>
      </c>
      <c r="M54" s="42" t="e">
        <f t="shared" si="17"/>
        <v>#REF!</v>
      </c>
      <c r="N54" s="42" t="e">
        <f t="shared" si="17"/>
        <v>#REF!</v>
      </c>
      <c r="O54" s="42" t="e">
        <f t="shared" si="17"/>
        <v>#REF!</v>
      </c>
      <c r="P54" s="42" t="e">
        <f t="shared" si="17"/>
        <v>#REF!</v>
      </c>
      <c r="Q54" s="27"/>
      <c r="R54" s="27"/>
    </row>
    <row r="55" spans="2:18">
      <c r="C55" s="2"/>
      <c r="D55" s="2"/>
      <c r="E55" s="2"/>
      <c r="F55" s="2"/>
      <c r="G55" s="2"/>
      <c r="H55" s="2"/>
      <c r="I55" s="2"/>
      <c r="J55" s="27"/>
      <c r="K55" s="27"/>
      <c r="L55" s="27"/>
      <c r="M55" s="27"/>
      <c r="N55" s="27"/>
      <c r="O55" s="27"/>
      <c r="P55" s="27"/>
      <c r="Q55" s="27"/>
      <c r="R55" s="27"/>
    </row>
    <row r="56" spans="2:18" ht="20.25" customHeight="1">
      <c r="B56" s="68" t="s">
        <v>212</v>
      </c>
      <c r="C56" s="69">
        <v>2008</v>
      </c>
      <c r="D56" s="69">
        <v>2009</v>
      </c>
      <c r="E56" s="69">
        <v>2010</v>
      </c>
      <c r="F56" s="69">
        <v>2011</v>
      </c>
      <c r="G56" s="69">
        <v>2012</v>
      </c>
      <c r="H56" s="69">
        <v>2013</v>
      </c>
      <c r="I56" s="69">
        <v>2014</v>
      </c>
      <c r="J56" s="69">
        <v>2015</v>
      </c>
      <c r="K56" s="69">
        <v>2016</v>
      </c>
      <c r="L56" s="70" t="s">
        <v>207</v>
      </c>
      <c r="M56" s="27"/>
      <c r="N56" s="27"/>
      <c r="O56" s="27"/>
      <c r="P56" s="27"/>
      <c r="Q56" s="27"/>
      <c r="R56" s="27"/>
    </row>
    <row r="57" spans="2:18" ht="15">
      <c r="B57" s="12" t="s">
        <v>15</v>
      </c>
      <c r="C57" s="13">
        <v>6987.2529999999997</v>
      </c>
      <c r="D57" s="13">
        <v>7274.24</v>
      </c>
      <c r="E57" s="13">
        <v>7396.2439999999997</v>
      </c>
      <c r="F57" s="13">
        <v>7778.7460000000001</v>
      </c>
      <c r="G57" s="13">
        <v>8140.4129999999996</v>
      </c>
      <c r="H57" s="13">
        <v>8829.6919999999991</v>
      </c>
      <c r="I57" s="13" t="e">
        <f>M48/1000000</f>
        <v>#REF!</v>
      </c>
      <c r="J57" s="13" t="e">
        <f>N48/1000000</f>
        <v>#REF!</v>
      </c>
      <c r="K57" s="13" t="e">
        <f>O48/1000000</f>
        <v>#REF!</v>
      </c>
      <c r="L57" s="13" t="e">
        <f>P48/1000000</f>
        <v>#REF!</v>
      </c>
      <c r="M57" s="27"/>
      <c r="N57" s="27"/>
      <c r="O57" s="27"/>
      <c r="P57" s="27"/>
      <c r="Q57" s="27"/>
      <c r="R57" s="27"/>
    </row>
    <row r="58" spans="2:18" ht="15">
      <c r="B58" s="12" t="s">
        <v>206</v>
      </c>
      <c r="C58" s="13">
        <v>2493.451</v>
      </c>
      <c r="D58" s="13">
        <v>2766.0772623642702</v>
      </c>
      <c r="E58" s="13">
        <v>3297.0556443999999</v>
      </c>
      <c r="F58" s="13">
        <v>3925.7080000000001</v>
      </c>
      <c r="G58" s="13">
        <v>4413.9778489600003</v>
      </c>
      <c r="H58" s="13">
        <v>4946.8999963199985</v>
      </c>
      <c r="I58" s="13" t="e">
        <f t="shared" ref="I58:L60" si="18">M49/1000000</f>
        <v>#REF!</v>
      </c>
      <c r="J58" s="13" t="e">
        <f t="shared" si="18"/>
        <v>#REF!</v>
      </c>
      <c r="K58" s="13" t="e">
        <f t="shared" si="18"/>
        <v>#REF!</v>
      </c>
      <c r="L58" s="13" t="e">
        <f t="shared" si="18"/>
        <v>#REF!</v>
      </c>
      <c r="M58" s="27"/>
      <c r="N58" s="27"/>
      <c r="O58" s="27"/>
      <c r="P58" s="27"/>
      <c r="Q58" s="27"/>
      <c r="R58" s="27"/>
    </row>
    <row r="59" spans="2:18" ht="15">
      <c r="B59" s="12" t="s">
        <v>90</v>
      </c>
      <c r="C59" s="13">
        <v>815.42318619999992</v>
      </c>
      <c r="D59" s="13">
        <v>912.4224051299999</v>
      </c>
      <c r="E59" s="13">
        <v>982.95800034897832</v>
      </c>
      <c r="F59" s="13">
        <v>963.33199999999999</v>
      </c>
      <c r="G59" s="13">
        <v>1008.13868059</v>
      </c>
      <c r="H59" s="13">
        <v>944.33380200999989</v>
      </c>
      <c r="I59" s="13" t="e">
        <f t="shared" si="18"/>
        <v>#REF!</v>
      </c>
      <c r="J59" s="13" t="e">
        <f t="shared" si="18"/>
        <v>#REF!</v>
      </c>
      <c r="K59" s="13" t="e">
        <f t="shared" si="18"/>
        <v>#REF!</v>
      </c>
      <c r="L59" s="13" t="e">
        <f t="shared" si="18"/>
        <v>#REF!</v>
      </c>
      <c r="M59" s="27"/>
      <c r="N59" s="27"/>
      <c r="O59" s="27"/>
      <c r="P59" s="27"/>
      <c r="Q59" s="27"/>
      <c r="R59" s="27"/>
    </row>
    <row r="60" spans="2:18" ht="15">
      <c r="B60" s="12" t="s">
        <v>21</v>
      </c>
      <c r="C60" s="13"/>
      <c r="D60" s="13"/>
      <c r="E60" s="13"/>
      <c r="F60" s="13"/>
      <c r="G60" s="13"/>
      <c r="H60" s="13"/>
      <c r="I60" s="13" t="e">
        <f t="shared" si="18"/>
        <v>#REF!</v>
      </c>
      <c r="J60" s="13" t="e">
        <f t="shared" si="18"/>
        <v>#REF!</v>
      </c>
      <c r="K60" s="13" t="e">
        <f t="shared" si="18"/>
        <v>#REF!</v>
      </c>
      <c r="L60" s="13" t="e">
        <f t="shared" si="18"/>
        <v>#REF!</v>
      </c>
      <c r="M60" s="27"/>
      <c r="N60" s="27"/>
      <c r="O60" s="27"/>
      <c r="P60" s="27"/>
      <c r="Q60" s="27"/>
      <c r="R60" s="27"/>
    </row>
    <row r="61" spans="2:18" ht="15">
      <c r="B61" s="12" t="s">
        <v>17</v>
      </c>
      <c r="C61" s="13">
        <f>SUM(C62:C64)</f>
        <v>447.94791220931484</v>
      </c>
      <c r="D61" s="13">
        <f>SUM(D62:D64)</f>
        <v>485.86224609613066</v>
      </c>
      <c r="E61" s="13">
        <f>SUM(E62:E64)</f>
        <v>514.71143047609826</v>
      </c>
      <c r="F61" s="13">
        <f t="shared" ref="F61:L61" si="19">SUM(F62:F64)</f>
        <v>441.99383641227826</v>
      </c>
      <c r="G61" s="13">
        <f t="shared" si="19"/>
        <v>410.11319186375249</v>
      </c>
      <c r="H61" s="13">
        <f t="shared" si="19"/>
        <v>524.56333535858823</v>
      </c>
      <c r="I61" s="13">
        <f t="shared" si="19"/>
        <v>679.91204326819866</v>
      </c>
      <c r="J61" s="13">
        <f t="shared" si="19"/>
        <v>847.75073967318804</v>
      </c>
      <c r="K61" s="13">
        <f t="shared" si="19"/>
        <v>1008.6442802078541</v>
      </c>
      <c r="L61" s="13">
        <f t="shared" si="19"/>
        <v>978.94978219131315</v>
      </c>
      <c r="M61" s="27"/>
      <c r="N61" s="27"/>
      <c r="O61" s="27"/>
      <c r="P61" s="27"/>
      <c r="Q61" s="27"/>
      <c r="R61" s="27"/>
    </row>
    <row r="62" spans="2:18">
      <c r="B62" s="14" t="s">
        <v>14</v>
      </c>
      <c r="C62" s="15">
        <v>89.408000000000001</v>
      </c>
      <c r="D62" s="15">
        <v>107.354268</v>
      </c>
      <c r="E62" s="15">
        <v>99.600834080000013</v>
      </c>
      <c r="F62" s="15">
        <v>90.981686622276229</v>
      </c>
      <c r="G62" s="15">
        <v>107.09114531753248</v>
      </c>
      <c r="H62" s="15">
        <v>129.01429299999998</v>
      </c>
      <c r="I62" s="15">
        <v>135.3203166887626</v>
      </c>
      <c r="J62" s="15">
        <v>170.13588974165404</v>
      </c>
      <c r="K62" s="15">
        <v>184.5667563398726</v>
      </c>
      <c r="L62" s="15">
        <v>160.66420233227979</v>
      </c>
      <c r="M62" s="65"/>
      <c r="N62" s="27"/>
      <c r="O62" s="27"/>
      <c r="P62" s="27"/>
      <c r="Q62" s="27"/>
      <c r="R62" s="27"/>
    </row>
    <row r="63" spans="2:18">
      <c r="B63" s="14" t="s">
        <v>11</v>
      </c>
      <c r="C63" s="15">
        <v>60.313972409999998</v>
      </c>
      <c r="D63" s="15">
        <v>69.751085349999997</v>
      </c>
      <c r="E63" s="15">
        <v>88.950684999999993</v>
      </c>
      <c r="F63" s="15">
        <v>109.16504629000001</v>
      </c>
      <c r="G63" s="15">
        <v>151.3131199171834</v>
      </c>
      <c r="H63" s="15">
        <v>190.49646367000003</v>
      </c>
      <c r="I63" s="15">
        <v>242.060271</v>
      </c>
      <c r="J63" s="15">
        <v>249.27935700000003</v>
      </c>
      <c r="K63" s="15">
        <v>270.36894798000003</v>
      </c>
      <c r="L63" s="15">
        <v>281.81478376000001</v>
      </c>
      <c r="M63" s="27"/>
      <c r="N63" s="27"/>
      <c r="O63" s="27"/>
      <c r="P63" s="27"/>
      <c r="Q63" s="27"/>
      <c r="R63" s="27"/>
    </row>
    <row r="64" spans="2:18">
      <c r="B64" s="14" t="s">
        <v>66</v>
      </c>
      <c r="C64" s="15">
        <v>298.2259397993148</v>
      </c>
      <c r="D64" s="15">
        <v>308.75689274613069</v>
      </c>
      <c r="E64" s="15">
        <v>326.15991139609832</v>
      </c>
      <c r="F64" s="15">
        <v>241.84710350000205</v>
      </c>
      <c r="G64" s="15">
        <v>151.7089266290366</v>
      </c>
      <c r="H64" s="15">
        <v>205.05257868858826</v>
      </c>
      <c r="I64" s="15">
        <v>302.53145557943606</v>
      </c>
      <c r="J64" s="15">
        <v>428.33549293153391</v>
      </c>
      <c r="K64" s="15">
        <v>553.70857588798151</v>
      </c>
      <c r="L64" s="15">
        <v>536.47079609903335</v>
      </c>
      <c r="M64" s="2"/>
      <c r="N64" s="2"/>
      <c r="O64" s="2"/>
      <c r="P64" s="2"/>
      <c r="Q64" s="2"/>
      <c r="R64" s="2"/>
    </row>
    <row r="65" spans="2:18" ht="15">
      <c r="B65" s="12" t="s">
        <v>4</v>
      </c>
      <c r="C65" s="13">
        <f t="shared" ref="C65:H65" si="20">SUM(C57:C61)</f>
        <v>10744.075098409314</v>
      </c>
      <c r="D65" s="13">
        <f t="shared" si="20"/>
        <v>11438.601913590401</v>
      </c>
      <c r="E65" s="13">
        <f t="shared" si="20"/>
        <v>12190.969075225077</v>
      </c>
      <c r="F65" s="13">
        <f t="shared" si="20"/>
        <v>13109.779836412279</v>
      </c>
      <c r="G65" s="13">
        <f t="shared" si="20"/>
        <v>13972.642721413753</v>
      </c>
      <c r="H65" s="13">
        <f t="shared" si="20"/>
        <v>15245.489133688587</v>
      </c>
      <c r="I65" s="13" t="e">
        <f>SUM(I57:I61)</f>
        <v>#REF!</v>
      </c>
      <c r="J65" s="13" t="e">
        <f>SUM(J57:J61)</f>
        <v>#REF!</v>
      </c>
      <c r="K65" s="13" t="e">
        <f>SUM(K57:K61)</f>
        <v>#REF!</v>
      </c>
      <c r="L65" s="13" t="e">
        <f>SUM(L57:L61)</f>
        <v>#REF!</v>
      </c>
      <c r="M65" s="2"/>
      <c r="N65" s="2"/>
      <c r="O65" s="2"/>
      <c r="P65" s="2"/>
      <c r="Q65" s="2"/>
      <c r="R65" s="2"/>
    </row>
    <row r="66" spans="2:18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3.5" thickBo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ht="13.5" thickBot="1">
      <c r="B69" s="19" t="s">
        <v>141</v>
      </c>
      <c r="C69" s="44">
        <v>2015</v>
      </c>
      <c r="D69" s="22">
        <v>2016</v>
      </c>
      <c r="E69" s="44">
        <v>2015</v>
      </c>
      <c r="F69" s="22">
        <v>2016</v>
      </c>
    </row>
    <row r="70" spans="2:18">
      <c r="B70" s="72" t="s">
        <v>0</v>
      </c>
      <c r="C70" s="71" t="e">
        <f>N3/1000000</f>
        <v>#REF!</v>
      </c>
      <c r="D70" s="34" t="e">
        <f>O3/1000000</f>
        <v>#REF!</v>
      </c>
      <c r="E70" s="77" t="e">
        <f>C70/$C$78</f>
        <v>#REF!</v>
      </c>
      <c r="F70" s="77" t="e">
        <f>D70/$D$78</f>
        <v>#REF!</v>
      </c>
      <c r="N70" s="11"/>
    </row>
    <row r="71" spans="2:18">
      <c r="B71" s="72" t="s">
        <v>16</v>
      </c>
      <c r="C71" s="71" t="e">
        <f>N4/1000000</f>
        <v>#REF!</v>
      </c>
      <c r="D71" s="34" t="e">
        <f>O4/1000000</f>
        <v>#REF!</v>
      </c>
      <c r="E71" s="77" t="e">
        <f t="shared" ref="E71:E78" si="21">C71/$C$78</f>
        <v>#REF!</v>
      </c>
      <c r="F71" s="80" t="e">
        <f t="shared" ref="F71:F78" si="22">D71/$D$78</f>
        <v>#REF!</v>
      </c>
    </row>
    <row r="72" spans="2:18">
      <c r="B72" s="72" t="s">
        <v>20</v>
      </c>
      <c r="C72" s="71" t="e">
        <f>N11/1000000</f>
        <v>#REF!</v>
      </c>
      <c r="D72" s="34" t="e">
        <f>O11/1000000</f>
        <v>#REF!</v>
      </c>
      <c r="E72" s="77" t="e">
        <f t="shared" si="21"/>
        <v>#REF!</v>
      </c>
      <c r="F72" s="80" t="e">
        <f t="shared" si="22"/>
        <v>#REF!</v>
      </c>
      <c r="N72" s="11"/>
    </row>
    <row r="73" spans="2:18">
      <c r="B73" s="72" t="s">
        <v>9</v>
      </c>
      <c r="C73" s="71" t="e">
        <f>N5/1000000</f>
        <v>#REF!</v>
      </c>
      <c r="D73" s="34" t="e">
        <f>O5/1000000</f>
        <v>#REF!</v>
      </c>
      <c r="E73" s="77" t="e">
        <f t="shared" si="21"/>
        <v>#REF!</v>
      </c>
      <c r="F73" s="80" t="e">
        <f t="shared" si="22"/>
        <v>#REF!</v>
      </c>
      <c r="N73" s="11"/>
    </row>
    <row r="74" spans="2:18">
      <c r="B74" s="72" t="s">
        <v>5</v>
      </c>
      <c r="C74" s="71" t="e">
        <f>N7/1000000</f>
        <v>#REF!</v>
      </c>
      <c r="D74" s="34" t="e">
        <f>O7/1000000</f>
        <v>#REF!</v>
      </c>
      <c r="E74" s="77" t="e">
        <f t="shared" si="21"/>
        <v>#REF!</v>
      </c>
      <c r="F74" s="80" t="e">
        <f t="shared" si="22"/>
        <v>#REF!</v>
      </c>
      <c r="N74" s="11"/>
    </row>
    <row r="75" spans="2:18">
      <c r="B75" s="72" t="s">
        <v>213</v>
      </c>
      <c r="C75" s="71" t="e">
        <f>SUM(N8:N9)/1000000</f>
        <v>#REF!</v>
      </c>
      <c r="D75" s="34" t="e">
        <f>SUM(O8:O9)/1000000</f>
        <v>#REF!</v>
      </c>
      <c r="E75" s="77" t="e">
        <f t="shared" si="21"/>
        <v>#REF!</v>
      </c>
      <c r="F75" s="80" t="e">
        <f t="shared" si="22"/>
        <v>#REF!</v>
      </c>
      <c r="N75" s="11"/>
    </row>
    <row r="76" spans="2:18">
      <c r="B76" s="72" t="s">
        <v>13</v>
      </c>
      <c r="C76" s="71" t="e">
        <f>N10/1000000</f>
        <v>#REF!</v>
      </c>
      <c r="D76" s="34" t="e">
        <f>O10/1000000</f>
        <v>#REF!</v>
      </c>
      <c r="E76" s="77" t="e">
        <f t="shared" si="21"/>
        <v>#REF!</v>
      </c>
      <c r="F76" s="80" t="e">
        <f t="shared" si="22"/>
        <v>#REF!</v>
      </c>
    </row>
    <row r="77" spans="2:18" ht="13.5" thickBot="1">
      <c r="B77" s="73" t="s">
        <v>19</v>
      </c>
      <c r="C77" s="74" t="e">
        <f>SUM(N6,N12)/1000000</f>
        <v>#REF!</v>
      </c>
      <c r="D77" s="75" t="e">
        <f>SUM(O6,O12)/1000000</f>
        <v>#REF!</v>
      </c>
      <c r="E77" s="78" t="e">
        <f t="shared" si="21"/>
        <v>#REF!</v>
      </c>
      <c r="F77" s="81" t="e">
        <f t="shared" si="22"/>
        <v>#REF!</v>
      </c>
    </row>
    <row r="78" spans="2:18" ht="13.5" thickBot="1">
      <c r="B78" s="76" t="s">
        <v>4</v>
      </c>
      <c r="C78" s="45" t="e">
        <f>SUM(C70:C77)</f>
        <v>#REF!</v>
      </c>
      <c r="D78" s="26" t="e">
        <f>SUM(D70:D77)</f>
        <v>#REF!</v>
      </c>
      <c r="E78" s="79" t="e">
        <f t="shared" si="21"/>
        <v>#REF!</v>
      </c>
      <c r="F78" s="82" t="e">
        <f t="shared" si="22"/>
        <v>#REF!</v>
      </c>
    </row>
    <row r="80" spans="2:18">
      <c r="C80" s="2"/>
      <c r="D80" s="2"/>
    </row>
  </sheetData>
  <mergeCells count="1">
    <mergeCell ref="Q1:R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Dataset</vt:lpstr>
      <vt:lpstr>Diccionario</vt:lpstr>
      <vt:lpstr>Corcho61</vt:lpstr>
    </vt:vector>
  </TitlesOfParts>
  <Company>Osiptel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2019-05-03T19:19:55Z</cp:lastPrinted>
  <dcterms:created xsi:type="dcterms:W3CDTF">2008-07-11T21:55:43Z</dcterms:created>
  <dcterms:modified xsi:type="dcterms:W3CDTF">2020-01-28T16:11:32Z</dcterms:modified>
</cp:coreProperties>
</file>